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hilakshi\Desktop\"/>
    </mc:Choice>
  </mc:AlternateContent>
  <xr:revisionPtr revIDLastSave="0" documentId="13_ncr:1_{ACE1C7EE-4AC2-49B5-BC43-AB2C6CD85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handise Trade" sheetId="1" r:id="rId1"/>
    <sheet name="Sheet1" sheetId="2" state="hidden" r:id="rId2"/>
  </sheets>
  <definedNames>
    <definedName name="_xlnm.Print_Area" localSheetId="0">'Merchandise Trade'!$B$213:$N$224</definedName>
    <definedName name="_xlnm.Print_Titles" localSheetId="0">'Merchandise Trade'!$B:$N,'Merchandise Trade'!$4:$44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4" i="1" l="1"/>
  <c r="I274" i="1"/>
  <c r="E274" i="1"/>
  <c r="K273" i="1"/>
  <c r="I273" i="1"/>
  <c r="H273" i="1"/>
  <c r="H274" i="1" s="1"/>
  <c r="E273" i="1"/>
  <c r="D273" i="1"/>
  <c r="D274" i="1" s="1"/>
  <c r="E272" i="1"/>
  <c r="I272" i="1"/>
  <c r="K272" i="1"/>
  <c r="K271" i="1"/>
  <c r="I271" i="1"/>
  <c r="E271" i="1"/>
  <c r="K270" i="1"/>
  <c r="I270" i="1"/>
  <c r="E270" i="1"/>
  <c r="K269" i="1"/>
  <c r="I269" i="1"/>
  <c r="E269" i="1"/>
  <c r="K268" i="1"/>
  <c r="I268" i="1"/>
  <c r="E268" i="1"/>
  <c r="K267" i="1"/>
  <c r="I267" i="1"/>
  <c r="E267" i="1"/>
  <c r="K266" i="1"/>
  <c r="I266" i="1"/>
  <c r="E266" i="1"/>
  <c r="K265" i="1"/>
  <c r="I265" i="1"/>
  <c r="E265" i="1"/>
  <c r="K263" i="1"/>
  <c r="K264" i="1"/>
  <c r="K262" i="1"/>
  <c r="M274" i="1" l="1"/>
  <c r="L274" i="1"/>
  <c r="L273" i="1"/>
  <c r="I264" i="1"/>
  <c r="E264" i="1"/>
  <c r="E263" i="1"/>
  <c r="I262" i="1"/>
  <c r="I263" i="1"/>
  <c r="E262" i="1"/>
  <c r="K261" i="1"/>
  <c r="M273" i="1" s="1"/>
  <c r="K249" i="1"/>
  <c r="M261" i="1" l="1"/>
  <c r="L261" i="1"/>
  <c r="N273" i="1" s="1"/>
  <c r="L262" i="1" l="1"/>
  <c r="N274" i="1" s="1"/>
  <c r="I261" i="1"/>
  <c r="H261" i="1"/>
  <c r="E261" i="1"/>
  <c r="D261" i="1"/>
  <c r="K260" i="1"/>
  <c r="M272" i="1" s="1"/>
  <c r="I260" i="1"/>
  <c r="E260" i="1"/>
  <c r="K259" i="1"/>
  <c r="M271" i="1" s="1"/>
  <c r="I259" i="1"/>
  <c r="E259" i="1"/>
  <c r="K258" i="1"/>
  <c r="M270" i="1" s="1"/>
  <c r="I258" i="1"/>
  <c r="E258" i="1"/>
  <c r="K257" i="1"/>
  <c r="M269" i="1" s="1"/>
  <c r="I257" i="1"/>
  <c r="E257" i="1"/>
  <c r="K256" i="1"/>
  <c r="M268" i="1" s="1"/>
  <c r="I256" i="1"/>
  <c r="E256" i="1"/>
  <c r="K255" i="1"/>
  <c r="M267" i="1" s="1"/>
  <c r="I255" i="1"/>
  <c r="E255" i="1"/>
  <c r="K254" i="1"/>
  <c r="M266" i="1" s="1"/>
  <c r="I254" i="1"/>
  <c r="E254" i="1"/>
  <c r="K253" i="1"/>
  <c r="M265" i="1" s="1"/>
  <c r="I253" i="1"/>
  <c r="E253" i="1"/>
  <c r="E252" i="1"/>
  <c r="L263" i="1" l="1"/>
  <c r="L264" i="1" s="1"/>
  <c r="L265" i="1" s="1"/>
  <c r="L266" i="1" s="1"/>
  <c r="L267" i="1" s="1"/>
  <c r="L268" i="1" s="1"/>
  <c r="L269" i="1" s="1"/>
  <c r="L270" i="1" s="1"/>
  <c r="L271" i="1" s="1"/>
  <c r="L272" i="1" s="1"/>
  <c r="D262" i="1"/>
  <c r="F274" i="1" s="1"/>
  <c r="F273" i="1"/>
  <c r="H262" i="1"/>
  <c r="J274" i="1" s="1"/>
  <c r="J273" i="1"/>
  <c r="K252" i="1"/>
  <c r="M264" i="1" s="1"/>
  <c r="I252" i="1"/>
  <c r="K251" i="1"/>
  <c r="M263" i="1" s="1"/>
  <c r="I251" i="1"/>
  <c r="E251" i="1"/>
  <c r="D263" i="1" l="1"/>
  <c r="D264" i="1" s="1"/>
  <c r="D265" i="1" s="1"/>
  <c r="D266" i="1" s="1"/>
  <c r="D267" i="1" s="1"/>
  <c r="D268" i="1" s="1"/>
  <c r="D269" i="1" s="1"/>
  <c r="D270" i="1" s="1"/>
  <c r="D271" i="1" s="1"/>
  <c r="D272" i="1" s="1"/>
  <c r="H263" i="1"/>
  <c r="H264" i="1" s="1"/>
  <c r="H265" i="1" s="1"/>
  <c r="H266" i="1" s="1"/>
  <c r="H267" i="1" s="1"/>
  <c r="H268" i="1" s="1"/>
  <c r="H269" i="1" s="1"/>
  <c r="H270" i="1" s="1"/>
  <c r="H271" i="1" s="1"/>
  <c r="H272" i="1" s="1"/>
  <c r="K250" i="1"/>
  <c r="M262" i="1" s="1"/>
  <c r="I250" i="1"/>
  <c r="E250" i="1"/>
  <c r="I249" i="1"/>
  <c r="H249" i="1"/>
  <c r="E249" i="1"/>
  <c r="D249" i="1"/>
  <c r="K248" i="1"/>
  <c r="M260" i="1" s="1"/>
  <c r="I248" i="1"/>
  <c r="E248" i="1"/>
  <c r="M249" i="1" l="1"/>
  <c r="H250" i="1"/>
  <c r="J262" i="1" s="1"/>
  <c r="J261" i="1"/>
  <c r="D250" i="1"/>
  <c r="F261" i="1"/>
  <c r="L249" i="1"/>
  <c r="N261" i="1" s="1"/>
  <c r="K247" i="1"/>
  <c r="M259" i="1" s="1"/>
  <c r="I247" i="1"/>
  <c r="E247" i="1"/>
  <c r="D251" i="1" l="1"/>
  <c r="F262" i="1"/>
  <c r="H251" i="1"/>
  <c r="L250" i="1"/>
  <c r="K246" i="1"/>
  <c r="M258" i="1" s="1"/>
  <c r="I246" i="1"/>
  <c r="E246" i="1"/>
  <c r="K245" i="1"/>
  <c r="M257" i="1" s="1"/>
  <c r="I245" i="1"/>
  <c r="E245" i="1"/>
  <c r="E244" i="1"/>
  <c r="I244" i="1"/>
  <c r="K244" i="1"/>
  <c r="M256" i="1" s="1"/>
  <c r="K243" i="1"/>
  <c r="M255" i="1" s="1"/>
  <c r="I243" i="1"/>
  <c r="E243" i="1"/>
  <c r="H252" i="1" l="1"/>
  <c r="J263" i="1"/>
  <c r="D252" i="1"/>
  <c r="F264" i="1" s="1"/>
  <c r="F263" i="1"/>
  <c r="L251" i="1"/>
  <c r="N262" i="1"/>
  <c r="K242" i="1"/>
  <c r="M254" i="1" s="1"/>
  <c r="K230" i="1"/>
  <c r="I242" i="1"/>
  <c r="E242" i="1"/>
  <c r="D229" i="1"/>
  <c r="H237" i="1"/>
  <c r="J249" i="1" s="1"/>
  <c r="E241" i="1"/>
  <c r="K241" i="1"/>
  <c r="M253" i="1" s="1"/>
  <c r="I241" i="1"/>
  <c r="D241" i="1"/>
  <c r="F240" i="1"/>
  <c r="F252" i="1" l="1"/>
  <c r="D253" i="1"/>
  <c r="F253" i="1" s="1"/>
  <c r="L252" i="1"/>
  <c r="N263" i="1"/>
  <c r="H253" i="1"/>
  <c r="J264" i="1"/>
  <c r="D242" i="1"/>
  <c r="M242" i="1"/>
  <c r="F241" i="1"/>
  <c r="K240" i="1"/>
  <c r="M252" i="1" s="1"/>
  <c r="I240" i="1"/>
  <c r="E240" i="1"/>
  <c r="K238" i="1"/>
  <c r="M250" i="1" s="1"/>
  <c r="H254" i="1" l="1"/>
  <c r="J265" i="1"/>
  <c r="D254" i="1"/>
  <c r="F265" i="1"/>
  <c r="L253" i="1"/>
  <c r="N264" i="1"/>
  <c r="D243" i="1"/>
  <c r="K239" i="1"/>
  <c r="M251" i="1" s="1"/>
  <c r="I239" i="1"/>
  <c r="E239" i="1"/>
  <c r="E238" i="1"/>
  <c r="D255" i="1" l="1"/>
  <c r="F266" i="1"/>
  <c r="H255" i="1"/>
  <c r="J266" i="1"/>
  <c r="L254" i="1"/>
  <c r="N265" i="1"/>
  <c r="F254" i="1"/>
  <c r="D244" i="1"/>
  <c r="D237" i="1"/>
  <c r="I237" i="1"/>
  <c r="E237" i="1"/>
  <c r="K236" i="1"/>
  <c r="M248" i="1" s="1"/>
  <c r="I236" i="1"/>
  <c r="E236" i="1"/>
  <c r="H225" i="1"/>
  <c r="I225" i="1"/>
  <c r="K225" i="1"/>
  <c r="L225" i="1" s="1"/>
  <c r="D225" i="1"/>
  <c r="D226" i="1" s="1"/>
  <c r="D227" i="1" s="1"/>
  <c r="E225" i="1"/>
  <c r="H256" i="1" l="1"/>
  <c r="J267" i="1"/>
  <c r="D256" i="1"/>
  <c r="F267" i="1"/>
  <c r="L255" i="1"/>
  <c r="N266" i="1"/>
  <c r="F255" i="1"/>
  <c r="F249" i="1"/>
  <c r="D238" i="1"/>
  <c r="F250" i="1" s="1"/>
  <c r="D245" i="1"/>
  <c r="D230" i="1"/>
  <c r="H238" i="1"/>
  <c r="I238" i="1"/>
  <c r="M237" i="1"/>
  <c r="J237" i="1"/>
  <c r="F237" i="1"/>
  <c r="L237" i="1"/>
  <c r="K223" i="1"/>
  <c r="I235" i="1"/>
  <c r="K235" i="1"/>
  <c r="M247" i="1" s="1"/>
  <c r="E235" i="1"/>
  <c r="K234" i="1"/>
  <c r="M246" i="1" s="1"/>
  <c r="I234" i="1"/>
  <c r="E234" i="1"/>
  <c r="H257" i="1" l="1"/>
  <c r="J268" i="1"/>
  <c r="D257" i="1"/>
  <c r="F268" i="1"/>
  <c r="F256" i="1"/>
  <c r="L256" i="1"/>
  <c r="N267" i="1"/>
  <c r="H239" i="1"/>
  <c r="J250" i="1"/>
  <c r="N237" i="1"/>
  <c r="N249" i="1"/>
  <c r="D239" i="1"/>
  <c r="F251" i="1" s="1"/>
  <c r="D246" i="1"/>
  <c r="D231" i="1"/>
  <c r="F243" i="1" s="1"/>
  <c r="F242" i="1"/>
  <c r="F238" i="1"/>
  <c r="L238" i="1"/>
  <c r="M235" i="1"/>
  <c r="K233" i="1"/>
  <c r="M245" i="1" s="1"/>
  <c r="I233" i="1"/>
  <c r="E233" i="1"/>
  <c r="K232" i="1"/>
  <c r="M244" i="1" s="1"/>
  <c r="I232" i="1"/>
  <c r="E232" i="1"/>
  <c r="D258" i="1" l="1"/>
  <c r="F269" i="1"/>
  <c r="H258" i="1"/>
  <c r="J269" i="1"/>
  <c r="L257" i="1"/>
  <c r="N268" i="1"/>
  <c r="F257" i="1"/>
  <c r="H240" i="1"/>
  <c r="J251" i="1"/>
  <c r="L239" i="1"/>
  <c r="N250" i="1"/>
  <c r="D247" i="1"/>
  <c r="F239" i="1"/>
  <c r="D232" i="1"/>
  <c r="K231" i="1"/>
  <c r="M243" i="1" s="1"/>
  <c r="I231" i="1"/>
  <c r="E231" i="1"/>
  <c r="I230" i="1"/>
  <c r="E230" i="1"/>
  <c r="E229" i="1"/>
  <c r="I229" i="1"/>
  <c r="K229" i="1"/>
  <c r="M241" i="1" s="1"/>
  <c r="K228" i="1"/>
  <c r="M240" i="1" s="1"/>
  <c r="I228" i="1"/>
  <c r="E228" i="1"/>
  <c r="K227" i="1"/>
  <c r="M239" i="1" s="1"/>
  <c r="I227" i="1"/>
  <c r="E227" i="1"/>
  <c r="D259" i="1" l="1"/>
  <c r="F270" i="1"/>
  <c r="H259" i="1"/>
  <c r="J270" i="1"/>
  <c r="F258" i="1"/>
  <c r="L258" i="1"/>
  <c r="N269" i="1"/>
  <c r="H241" i="1"/>
  <c r="J252" i="1"/>
  <c r="L240" i="1"/>
  <c r="N251" i="1"/>
  <c r="D248" i="1"/>
  <c r="D233" i="1"/>
  <c r="D234" i="1" s="1"/>
  <c r="F246" i="1" s="1"/>
  <c r="F244" i="1"/>
  <c r="K226" i="1"/>
  <c r="M238" i="1" s="1"/>
  <c r="I226" i="1"/>
  <c r="E226" i="1"/>
  <c r="H226" i="1"/>
  <c r="J238" i="1" s="1"/>
  <c r="K221" i="1"/>
  <c r="M233" i="1" s="1"/>
  <c r="I219" i="1"/>
  <c r="I220" i="1"/>
  <c r="I221" i="1"/>
  <c r="I222" i="1"/>
  <c r="I223" i="1"/>
  <c r="I224" i="1"/>
  <c r="K218" i="1"/>
  <c r="M230" i="1" s="1"/>
  <c r="K219" i="1"/>
  <c r="M231" i="1" s="1"/>
  <c r="K220" i="1"/>
  <c r="M232" i="1" s="1"/>
  <c r="K222" i="1"/>
  <c r="M234" i="1" s="1"/>
  <c r="K224" i="1"/>
  <c r="M236" i="1" s="1"/>
  <c r="E224" i="1"/>
  <c r="H260" i="1" l="1"/>
  <c r="J272" i="1" s="1"/>
  <c r="J271" i="1"/>
  <c r="D260" i="1"/>
  <c r="F271" i="1"/>
  <c r="L259" i="1"/>
  <c r="N270" i="1"/>
  <c r="F259" i="1"/>
  <c r="H242" i="1"/>
  <c r="J253" i="1"/>
  <c r="L241" i="1"/>
  <c r="N252" i="1"/>
  <c r="F245" i="1"/>
  <c r="L226" i="1"/>
  <c r="N238" i="1" s="1"/>
  <c r="H227" i="1"/>
  <c r="E222" i="1"/>
  <c r="E223" i="1"/>
  <c r="E221" i="1"/>
  <c r="I218" i="1"/>
  <c r="E220" i="1"/>
  <c r="E219" i="1"/>
  <c r="E218" i="1"/>
  <c r="K217" i="1"/>
  <c r="M229" i="1" s="1"/>
  <c r="I217" i="1"/>
  <c r="E217" i="1"/>
  <c r="K216" i="1"/>
  <c r="M228" i="1" s="1"/>
  <c r="I216" i="1"/>
  <c r="E216" i="1"/>
  <c r="F260" i="1" l="1"/>
  <c r="F272" i="1"/>
  <c r="L260" i="1"/>
  <c r="N272" i="1" s="1"/>
  <c r="N271" i="1"/>
  <c r="H243" i="1"/>
  <c r="J254" i="1"/>
  <c r="L242" i="1"/>
  <c r="N253" i="1"/>
  <c r="D235" i="1"/>
  <c r="H228" i="1"/>
  <c r="J239" i="1"/>
  <c r="L227" i="1"/>
  <c r="K215" i="1"/>
  <c r="M227" i="1" s="1"/>
  <c r="I215" i="1"/>
  <c r="E215" i="1"/>
  <c r="K214" i="1"/>
  <c r="M226" i="1" s="1"/>
  <c r="I214" i="1"/>
  <c r="E214" i="1"/>
  <c r="K213" i="1"/>
  <c r="M225" i="1" s="1"/>
  <c r="I213" i="1"/>
  <c r="H213" i="1"/>
  <c r="J225" i="1" s="1"/>
  <c r="E213" i="1"/>
  <c r="D213" i="1"/>
  <c r="F225" i="1" s="1"/>
  <c r="K212" i="1"/>
  <c r="M224" i="1" s="1"/>
  <c r="I212" i="1"/>
  <c r="E212" i="1"/>
  <c r="K211" i="1"/>
  <c r="M223" i="1" s="1"/>
  <c r="I211" i="1"/>
  <c r="E211" i="1"/>
  <c r="K210" i="1"/>
  <c r="M222" i="1" s="1"/>
  <c r="I210" i="1"/>
  <c r="E210" i="1"/>
  <c r="K208" i="1"/>
  <c r="M220" i="1" s="1"/>
  <c r="I208" i="1"/>
  <c r="E208" i="1"/>
  <c r="K209" i="1"/>
  <c r="M221" i="1" s="1"/>
  <c r="I209" i="1"/>
  <c r="E209" i="1"/>
  <c r="K207" i="1"/>
  <c r="M219" i="1" s="1"/>
  <c r="I207" i="1"/>
  <c r="E207" i="1"/>
  <c r="K206" i="1"/>
  <c r="M218" i="1" s="1"/>
  <c r="I206" i="1"/>
  <c r="E206" i="1"/>
  <c r="K205" i="1"/>
  <c r="M217" i="1" s="1"/>
  <c r="I205" i="1"/>
  <c r="E205" i="1"/>
  <c r="K204" i="1"/>
  <c r="M216" i="1" s="1"/>
  <c r="I204" i="1"/>
  <c r="E204" i="1"/>
  <c r="K203" i="1"/>
  <c r="I203" i="1"/>
  <c r="E203" i="1"/>
  <c r="K202" i="1"/>
  <c r="I202" i="1"/>
  <c r="E202" i="1"/>
  <c r="D201" i="1"/>
  <c r="D202" i="1" s="1"/>
  <c r="K201" i="1"/>
  <c r="I201" i="1"/>
  <c r="H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K194" i="1"/>
  <c r="I194" i="1"/>
  <c r="E194" i="1"/>
  <c r="K193" i="1"/>
  <c r="I193" i="1"/>
  <c r="E193" i="1"/>
  <c r="K192" i="1"/>
  <c r="I192" i="1"/>
  <c r="E192" i="1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O11" i="2"/>
  <c r="P11" i="2"/>
  <c r="Q11" i="2"/>
  <c r="R11" i="2"/>
  <c r="S11" i="2"/>
  <c r="T11" i="2"/>
  <c r="O12" i="2"/>
  <c r="P12" i="2"/>
  <c r="Q12" i="2"/>
  <c r="R12" i="2"/>
  <c r="S12" i="2"/>
  <c r="T12" i="2"/>
  <c r="O14" i="2"/>
  <c r="P14" i="2"/>
  <c r="Q14" i="2"/>
  <c r="R14" i="2"/>
  <c r="S14" i="2"/>
  <c r="T14" i="2"/>
  <c r="O15" i="2"/>
  <c r="P15" i="2"/>
  <c r="Q15" i="2"/>
  <c r="R15" i="2"/>
  <c r="S15" i="2"/>
  <c r="T15" i="2"/>
  <c r="O16" i="2"/>
  <c r="P16" i="2"/>
  <c r="Q16" i="2"/>
  <c r="R16" i="2"/>
  <c r="S16" i="2"/>
  <c r="T16" i="2"/>
  <c r="O17" i="2"/>
  <c r="P17" i="2"/>
  <c r="Q17" i="2"/>
  <c r="R17" i="2"/>
  <c r="S17" i="2"/>
  <c r="T17" i="2"/>
  <c r="O18" i="2"/>
  <c r="P18" i="2"/>
  <c r="Q18" i="2"/>
  <c r="R18" i="2"/>
  <c r="S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O26" i="2"/>
  <c r="P26" i="2"/>
  <c r="Q26" i="2"/>
  <c r="R26" i="2"/>
  <c r="S26" i="2"/>
  <c r="T26" i="2"/>
  <c r="O27" i="2"/>
  <c r="P27" i="2"/>
  <c r="Q27" i="2"/>
  <c r="R27" i="2"/>
  <c r="S27" i="2"/>
  <c r="T27" i="2"/>
  <c r="O28" i="2"/>
  <c r="P28" i="2"/>
  <c r="Q28" i="2"/>
  <c r="R28" i="2"/>
  <c r="S28" i="2"/>
  <c r="T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O45" i="2"/>
  <c r="P45" i="2"/>
  <c r="Q45" i="2"/>
  <c r="R45" i="2"/>
  <c r="S45" i="2"/>
  <c r="T45" i="2"/>
  <c r="P4" i="2"/>
  <c r="Q4" i="2"/>
  <c r="R4" i="2"/>
  <c r="S4" i="2"/>
  <c r="T4" i="2"/>
  <c r="O4" i="2"/>
  <c r="J38" i="2"/>
  <c r="P38" i="2" s="1"/>
  <c r="L38" i="2"/>
  <c r="R38" i="2" s="1"/>
  <c r="M38" i="2"/>
  <c r="S38" i="2" s="1"/>
  <c r="I38" i="2"/>
  <c r="O38" i="2" s="1"/>
  <c r="J21" i="2"/>
  <c r="L21" i="2"/>
  <c r="R21" i="2" s="1"/>
  <c r="M21" i="2"/>
  <c r="S21" i="2" s="1"/>
  <c r="I21" i="2"/>
  <c r="O21" i="2" s="1"/>
  <c r="J13" i="2"/>
  <c r="P13" i="2" s="1"/>
  <c r="L13" i="2"/>
  <c r="R13" i="2" s="1"/>
  <c r="M13" i="2"/>
  <c r="I13" i="2"/>
  <c r="O13" i="2" s="1"/>
  <c r="K191" i="1"/>
  <c r="I191" i="1"/>
  <c r="E191" i="1"/>
  <c r="K190" i="1"/>
  <c r="I190" i="1"/>
  <c r="E190" i="1"/>
  <c r="K189" i="1"/>
  <c r="I189" i="1"/>
  <c r="H189" i="1"/>
  <c r="H190" i="1" s="1"/>
  <c r="E189" i="1"/>
  <c r="D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E179" i="1"/>
  <c r="K179" i="1"/>
  <c r="I179" i="1"/>
  <c r="K178" i="1"/>
  <c r="I178" i="1"/>
  <c r="E178" i="1"/>
  <c r="K177" i="1"/>
  <c r="I177" i="1"/>
  <c r="H177" i="1"/>
  <c r="E177" i="1"/>
  <c r="D177" i="1"/>
  <c r="K176" i="1"/>
  <c r="I176" i="1"/>
  <c r="E176" i="1"/>
  <c r="I175" i="1"/>
  <c r="K175" i="1"/>
  <c r="E175" i="1"/>
  <c r="K174" i="1"/>
  <c r="I174" i="1"/>
  <c r="E174" i="1"/>
  <c r="H8" i="1"/>
  <c r="J8" i="1" s="1"/>
  <c r="H20" i="1"/>
  <c r="H21" i="1" s="1"/>
  <c r="H32" i="1"/>
  <c r="H57" i="1"/>
  <c r="J57" i="1" s="1"/>
  <c r="H69" i="1"/>
  <c r="H81" i="1"/>
  <c r="H93" i="1"/>
  <c r="H105" i="1"/>
  <c r="H106" i="1" s="1"/>
  <c r="H107" i="1" s="1"/>
  <c r="H108" i="1" s="1"/>
  <c r="H109" i="1" s="1"/>
  <c r="H110" i="1" s="1"/>
  <c r="H117" i="1"/>
  <c r="H118" i="1" s="1"/>
  <c r="H129" i="1"/>
  <c r="H141" i="1"/>
  <c r="H142" i="1" s="1"/>
  <c r="H143" i="1" s="1"/>
  <c r="H144" i="1" s="1"/>
  <c r="H145" i="1" s="1"/>
  <c r="H146" i="1" s="1"/>
  <c r="H153" i="1"/>
  <c r="H165" i="1"/>
  <c r="H166" i="1" s="1"/>
  <c r="H167" i="1" s="1"/>
  <c r="H168" i="1" s="1"/>
  <c r="H169" i="1" s="1"/>
  <c r="H170" i="1" s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K168" i="1"/>
  <c r="I168" i="1"/>
  <c r="E168" i="1"/>
  <c r="K167" i="1"/>
  <c r="I167" i="1"/>
  <c r="E167" i="1"/>
  <c r="K166" i="1"/>
  <c r="I166" i="1"/>
  <c r="E166" i="1"/>
  <c r="K165" i="1"/>
  <c r="I165" i="1"/>
  <c r="E165" i="1"/>
  <c r="D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K159" i="1"/>
  <c r="I159" i="1"/>
  <c r="E159" i="1"/>
  <c r="K158" i="1"/>
  <c r="I158" i="1"/>
  <c r="E158" i="1"/>
  <c r="K157" i="1"/>
  <c r="I157" i="1"/>
  <c r="E157" i="1"/>
  <c r="K156" i="1"/>
  <c r="I156" i="1"/>
  <c r="E156" i="1"/>
  <c r="K155" i="1"/>
  <c r="I155" i="1"/>
  <c r="E155" i="1"/>
  <c r="K154" i="1"/>
  <c r="I154" i="1"/>
  <c r="E154" i="1"/>
  <c r="K153" i="1"/>
  <c r="L153" i="1" s="1"/>
  <c r="I153" i="1"/>
  <c r="E153" i="1"/>
  <c r="D153" i="1"/>
  <c r="D154" i="1" s="1"/>
  <c r="K152" i="1"/>
  <c r="I152" i="1"/>
  <c r="E152" i="1"/>
  <c r="K151" i="1"/>
  <c r="I151" i="1"/>
  <c r="E151" i="1"/>
  <c r="K150" i="1"/>
  <c r="I150" i="1"/>
  <c r="E150" i="1"/>
  <c r="K149" i="1"/>
  <c r="I149" i="1"/>
  <c r="E149" i="1"/>
  <c r="K148" i="1"/>
  <c r="I148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L141" i="1" s="1"/>
  <c r="I141" i="1"/>
  <c r="E141" i="1"/>
  <c r="D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D129" i="1"/>
  <c r="D130" i="1" s="1"/>
  <c r="D131" i="1" s="1"/>
  <c r="E117" i="1"/>
  <c r="I126" i="1"/>
  <c r="E121" i="1"/>
  <c r="I122" i="1"/>
  <c r="K128" i="1"/>
  <c r="I128" i="1"/>
  <c r="E128" i="1"/>
  <c r="K127" i="1"/>
  <c r="I127" i="1"/>
  <c r="E127" i="1"/>
  <c r="K126" i="1"/>
  <c r="E126" i="1"/>
  <c r="K125" i="1"/>
  <c r="I125" i="1"/>
  <c r="E125" i="1"/>
  <c r="K124" i="1"/>
  <c r="I124" i="1"/>
  <c r="E124" i="1"/>
  <c r="K123" i="1"/>
  <c r="I123" i="1"/>
  <c r="E123" i="1"/>
  <c r="K122" i="1"/>
  <c r="E122" i="1"/>
  <c r="K121" i="1"/>
  <c r="I121" i="1"/>
  <c r="K120" i="1"/>
  <c r="I120" i="1"/>
  <c r="E120" i="1"/>
  <c r="K119" i="1"/>
  <c r="I119" i="1"/>
  <c r="E119" i="1"/>
  <c r="K118" i="1"/>
  <c r="I118" i="1"/>
  <c r="E118" i="1"/>
  <c r="K117" i="1"/>
  <c r="I117" i="1"/>
  <c r="D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K105" i="1"/>
  <c r="I105" i="1"/>
  <c r="E105" i="1"/>
  <c r="D105" i="1"/>
  <c r="D106" i="1" s="1"/>
  <c r="K104" i="1"/>
  <c r="I104" i="1"/>
  <c r="E104" i="1"/>
  <c r="K103" i="1"/>
  <c r="I103" i="1"/>
  <c r="E103" i="1"/>
  <c r="K102" i="1"/>
  <c r="I102" i="1"/>
  <c r="E102" i="1"/>
  <c r="K101" i="1"/>
  <c r="I101" i="1"/>
  <c r="E101" i="1"/>
  <c r="K100" i="1"/>
  <c r="I100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K93" i="1"/>
  <c r="I93" i="1"/>
  <c r="E93" i="1"/>
  <c r="D93" i="1"/>
  <c r="K92" i="1"/>
  <c r="I92" i="1"/>
  <c r="E92" i="1"/>
  <c r="K91" i="1"/>
  <c r="I91" i="1"/>
  <c r="E91" i="1"/>
  <c r="K90" i="1"/>
  <c r="I90" i="1"/>
  <c r="E90" i="1"/>
  <c r="K89" i="1"/>
  <c r="I89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K83" i="1"/>
  <c r="I83" i="1"/>
  <c r="E83" i="1"/>
  <c r="K82" i="1"/>
  <c r="I82" i="1"/>
  <c r="E82" i="1"/>
  <c r="K81" i="1"/>
  <c r="I81" i="1"/>
  <c r="E81" i="1"/>
  <c r="D81" i="1"/>
  <c r="D82" i="1" s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K71" i="1"/>
  <c r="I71" i="1"/>
  <c r="E71" i="1"/>
  <c r="K70" i="1"/>
  <c r="I70" i="1"/>
  <c r="E70" i="1"/>
  <c r="D70" i="1"/>
  <c r="D71" i="1" s="1"/>
  <c r="D72" i="1" s="1"/>
  <c r="K69" i="1"/>
  <c r="I69" i="1"/>
  <c r="E69" i="1"/>
  <c r="K68" i="1"/>
  <c r="I68" i="1"/>
  <c r="E68" i="1"/>
  <c r="K67" i="1"/>
  <c r="M67" i="1" s="1"/>
  <c r="I67" i="1"/>
  <c r="E67" i="1"/>
  <c r="K66" i="1"/>
  <c r="M66" i="1" s="1"/>
  <c r="I66" i="1"/>
  <c r="E66" i="1"/>
  <c r="K65" i="1"/>
  <c r="I65" i="1"/>
  <c r="E65" i="1"/>
  <c r="K64" i="1"/>
  <c r="I64" i="1"/>
  <c r="E64" i="1"/>
  <c r="K63" i="1"/>
  <c r="M63" i="1" s="1"/>
  <c r="I63" i="1"/>
  <c r="E63" i="1"/>
  <c r="K62" i="1"/>
  <c r="M62" i="1" s="1"/>
  <c r="I62" i="1"/>
  <c r="E62" i="1"/>
  <c r="K61" i="1"/>
  <c r="M61" i="1" s="1"/>
  <c r="I61" i="1"/>
  <c r="E61" i="1"/>
  <c r="K60" i="1"/>
  <c r="I60" i="1"/>
  <c r="E60" i="1"/>
  <c r="K59" i="1"/>
  <c r="M59" i="1" s="1"/>
  <c r="I59" i="1"/>
  <c r="E59" i="1"/>
  <c r="K58" i="1"/>
  <c r="M58" i="1" s="1"/>
  <c r="I58" i="1"/>
  <c r="E58" i="1"/>
  <c r="K57" i="1"/>
  <c r="M57" i="1" s="1"/>
  <c r="I57" i="1"/>
  <c r="E57" i="1"/>
  <c r="D57" i="1"/>
  <c r="F57" i="1" s="1"/>
  <c r="K43" i="1"/>
  <c r="I43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K37" i="1"/>
  <c r="I37" i="1"/>
  <c r="E37" i="1"/>
  <c r="K36" i="1"/>
  <c r="I36" i="1"/>
  <c r="E36" i="1"/>
  <c r="K35" i="1"/>
  <c r="I35" i="1"/>
  <c r="E35" i="1"/>
  <c r="K34" i="1"/>
  <c r="I34" i="1"/>
  <c r="E34" i="1"/>
  <c r="K33" i="1"/>
  <c r="I33" i="1"/>
  <c r="E33" i="1"/>
  <c r="K32" i="1"/>
  <c r="I32" i="1"/>
  <c r="E32" i="1"/>
  <c r="D32" i="1"/>
  <c r="D33" i="1" s="1"/>
  <c r="K31" i="1"/>
  <c r="I31" i="1"/>
  <c r="E31" i="1"/>
  <c r="K30" i="1"/>
  <c r="I30" i="1"/>
  <c r="E30" i="1"/>
  <c r="K29" i="1"/>
  <c r="I29" i="1"/>
  <c r="E29" i="1"/>
  <c r="K28" i="1"/>
  <c r="I28" i="1"/>
  <c r="E28" i="1"/>
  <c r="K27" i="1"/>
  <c r="I27" i="1"/>
  <c r="E27" i="1"/>
  <c r="K26" i="1"/>
  <c r="I26" i="1"/>
  <c r="E26" i="1"/>
  <c r="K25" i="1"/>
  <c r="I25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K20" i="1"/>
  <c r="I20" i="1"/>
  <c r="E20" i="1"/>
  <c r="D20" i="1"/>
  <c r="K19" i="1"/>
  <c r="M19" i="1" s="1"/>
  <c r="I19" i="1"/>
  <c r="E19" i="1"/>
  <c r="K18" i="1"/>
  <c r="M18" i="1" s="1"/>
  <c r="I18" i="1"/>
  <c r="E18" i="1"/>
  <c r="K17" i="1"/>
  <c r="M17" i="1" s="1"/>
  <c r="I17" i="1"/>
  <c r="E17" i="1"/>
  <c r="K16" i="1"/>
  <c r="M16" i="1" s="1"/>
  <c r="I16" i="1"/>
  <c r="E16" i="1"/>
  <c r="K15" i="1"/>
  <c r="M15" i="1" s="1"/>
  <c r="I15" i="1"/>
  <c r="E15" i="1"/>
  <c r="K14" i="1"/>
  <c r="M14" i="1" s="1"/>
  <c r="I14" i="1"/>
  <c r="E14" i="1"/>
  <c r="K13" i="1"/>
  <c r="M13" i="1" s="1"/>
  <c r="I13" i="1"/>
  <c r="E13" i="1"/>
  <c r="K12" i="1"/>
  <c r="I12" i="1"/>
  <c r="E12" i="1"/>
  <c r="K11" i="1"/>
  <c r="M11" i="1" s="1"/>
  <c r="I11" i="1"/>
  <c r="E11" i="1"/>
  <c r="K10" i="1"/>
  <c r="M10" i="1" s="1"/>
  <c r="I10" i="1"/>
  <c r="E10" i="1"/>
  <c r="K9" i="1"/>
  <c r="M9" i="1" s="1"/>
  <c r="I9" i="1"/>
  <c r="E9" i="1"/>
  <c r="K8" i="1"/>
  <c r="M8" i="1" s="1"/>
  <c r="I8" i="1"/>
  <c r="E8" i="1"/>
  <c r="D8" i="1"/>
  <c r="H244" i="1" l="1"/>
  <c r="J255" i="1"/>
  <c r="L243" i="1"/>
  <c r="N254" i="1"/>
  <c r="D236" i="1"/>
  <c r="F248" i="1" s="1"/>
  <c r="F247" i="1"/>
  <c r="M199" i="1"/>
  <c r="H229" i="1"/>
  <c r="J240" i="1"/>
  <c r="L228" i="1"/>
  <c r="N239" i="1"/>
  <c r="M126" i="1"/>
  <c r="M127" i="1"/>
  <c r="L213" i="1"/>
  <c r="N225" i="1" s="1"/>
  <c r="H214" i="1"/>
  <c r="J226" i="1" s="1"/>
  <c r="F81" i="1"/>
  <c r="M124" i="1"/>
  <c r="M132" i="1"/>
  <c r="L81" i="1"/>
  <c r="M93" i="1"/>
  <c r="M101" i="1"/>
  <c r="M114" i="1"/>
  <c r="J213" i="1"/>
  <c r="M152" i="1"/>
  <c r="M169" i="1"/>
  <c r="J32" i="1"/>
  <c r="F129" i="1"/>
  <c r="M136" i="1"/>
  <c r="L105" i="1"/>
  <c r="M82" i="1"/>
  <c r="M90" i="1"/>
  <c r="M171" i="1"/>
  <c r="M175" i="1"/>
  <c r="J69" i="1"/>
  <c r="M144" i="1"/>
  <c r="M161" i="1"/>
  <c r="M166" i="1"/>
  <c r="M181" i="1"/>
  <c r="M121" i="1"/>
  <c r="M26" i="1"/>
  <c r="M80" i="1"/>
  <c r="M105" i="1"/>
  <c r="J117" i="1"/>
  <c r="M135" i="1"/>
  <c r="M168" i="1"/>
  <c r="M174" i="1"/>
  <c r="M200" i="1"/>
  <c r="K38" i="2"/>
  <c r="Q38" i="2" s="1"/>
  <c r="M209" i="1"/>
  <c r="H58" i="1"/>
  <c r="M81" i="1"/>
  <c r="M85" i="1"/>
  <c r="M89" i="1"/>
  <c r="M120" i="1"/>
  <c r="M148" i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117" i="1"/>
  <c r="M123" i="1"/>
  <c r="J189" i="1"/>
  <c r="M22" i="1"/>
  <c r="M191" i="1"/>
  <c r="M215" i="1"/>
  <c r="D58" i="1"/>
  <c r="F58" i="1" s="1"/>
  <c r="M122" i="1"/>
  <c r="L57" i="1"/>
  <c r="N57" i="1" s="1"/>
  <c r="F69" i="1"/>
  <c r="M139" i="1"/>
  <c r="M155" i="1"/>
  <c r="M157" i="1"/>
  <c r="M163" i="1"/>
  <c r="M187" i="1"/>
  <c r="L106" i="1"/>
  <c r="D107" i="1"/>
  <c r="L107" i="1" s="1"/>
  <c r="M75" i="1"/>
  <c r="M84" i="1"/>
  <c r="M88" i="1"/>
  <c r="M107" i="1"/>
  <c r="M193" i="1"/>
  <c r="M211" i="1"/>
  <c r="M74" i="1"/>
  <c r="M87" i="1"/>
  <c r="M91" i="1"/>
  <c r="M96" i="1"/>
  <c r="M106" i="1"/>
  <c r="M125" i="1"/>
  <c r="M128" i="1"/>
  <c r="M196" i="1"/>
  <c r="M28" i="1"/>
  <c r="M147" i="1"/>
  <c r="M164" i="1"/>
  <c r="M146" i="1"/>
  <c r="M150" i="1"/>
  <c r="H119" i="1"/>
  <c r="J118" i="1"/>
  <c r="M104" i="1"/>
  <c r="M116" i="1"/>
  <c r="M112" i="1"/>
  <c r="M100" i="1"/>
  <c r="M119" i="1"/>
  <c r="M131" i="1"/>
  <c r="M172" i="1"/>
  <c r="M160" i="1"/>
  <c r="M165" i="1"/>
  <c r="L165" i="1"/>
  <c r="L166" i="1" s="1"/>
  <c r="L167" i="1" s="1"/>
  <c r="H82" i="1"/>
  <c r="H83" i="1" s="1"/>
  <c r="H84" i="1" s="1"/>
  <c r="J81" i="1"/>
  <c r="M70" i="1"/>
  <c r="M108" i="1"/>
  <c r="M110" i="1"/>
  <c r="M60" i="1"/>
  <c r="M72" i="1"/>
  <c r="M142" i="1"/>
  <c r="H70" i="1"/>
  <c r="L70" i="1" s="1"/>
  <c r="L69" i="1"/>
  <c r="D190" i="1"/>
  <c r="D191" i="1" s="1"/>
  <c r="D192" i="1" s="1"/>
  <c r="D193" i="1" s="1"/>
  <c r="D194" i="1" s="1"/>
  <c r="F201" i="1"/>
  <c r="J129" i="1"/>
  <c r="M103" i="1"/>
  <c r="M32" i="1"/>
  <c r="M36" i="1"/>
  <c r="M40" i="1"/>
  <c r="M143" i="1"/>
  <c r="M140" i="1"/>
  <c r="F189" i="1"/>
  <c r="D178" i="1"/>
  <c r="M65" i="1"/>
  <c r="M77" i="1"/>
  <c r="L93" i="1"/>
  <c r="D94" i="1"/>
  <c r="D95" i="1" s="1"/>
  <c r="P21" i="2"/>
  <c r="K21" i="2"/>
  <c r="Q21" i="2" s="1"/>
  <c r="M64" i="1"/>
  <c r="M76" i="1"/>
  <c r="M86" i="1"/>
  <c r="M137" i="1"/>
  <c r="M39" i="1"/>
  <c r="M27" i="1"/>
  <c r="L32" i="1"/>
  <c r="M118" i="1"/>
  <c r="F93" i="1"/>
  <c r="J93" i="1"/>
  <c r="M83" i="1"/>
  <c r="D118" i="1"/>
  <c r="F130" i="1" s="1"/>
  <c r="L117" i="1"/>
  <c r="M134" i="1"/>
  <c r="H154" i="1"/>
  <c r="J154" i="1" s="1"/>
  <c r="J153" i="1"/>
  <c r="H94" i="1"/>
  <c r="H95" i="1" s="1"/>
  <c r="J105" i="1"/>
  <c r="H9" i="1"/>
  <c r="J21" i="1" s="1"/>
  <c r="J20" i="1"/>
  <c r="M180" i="1"/>
  <c r="M197" i="1"/>
  <c r="M130" i="1"/>
  <c r="M133" i="1"/>
  <c r="M149" i="1"/>
  <c r="M154" i="1"/>
  <c r="M158" i="1"/>
  <c r="M176" i="1"/>
  <c r="M212" i="1"/>
  <c r="M33" i="1"/>
  <c r="M41" i="1"/>
  <c r="M34" i="1"/>
  <c r="M38" i="1"/>
  <c r="M42" i="1"/>
  <c r="M92" i="1"/>
  <c r="M94" i="1"/>
  <c r="M98" i="1"/>
  <c r="M102" i="1"/>
  <c r="M138" i="1"/>
  <c r="L154" i="1"/>
  <c r="L155" i="1" s="1"/>
  <c r="L156" i="1" s="1"/>
  <c r="L157" i="1" s="1"/>
  <c r="L129" i="1"/>
  <c r="N141" i="1" s="1"/>
  <c r="M206" i="1"/>
  <c r="D132" i="1"/>
  <c r="D203" i="1"/>
  <c r="D204" i="1" s="1"/>
  <c r="D34" i="1"/>
  <c r="F82" i="1"/>
  <c r="D83" i="1"/>
  <c r="H22" i="1"/>
  <c r="M95" i="1"/>
  <c r="M113" i="1"/>
  <c r="M115" i="1"/>
  <c r="M141" i="1"/>
  <c r="M153" i="1"/>
  <c r="M159" i="1"/>
  <c r="F141" i="1"/>
  <c r="J177" i="1"/>
  <c r="H178" i="1"/>
  <c r="J190" i="1" s="1"/>
  <c r="M78" i="1"/>
  <c r="M20" i="1"/>
  <c r="M69" i="1"/>
  <c r="M151" i="1"/>
  <c r="M145" i="1"/>
  <c r="M207" i="1"/>
  <c r="M208" i="1"/>
  <c r="D73" i="1"/>
  <c r="H130" i="1"/>
  <c r="M188" i="1"/>
  <c r="M178" i="1"/>
  <c r="M71" i="1"/>
  <c r="M25" i="1"/>
  <c r="M73" i="1"/>
  <c r="J141" i="1"/>
  <c r="M156" i="1"/>
  <c r="M194" i="1"/>
  <c r="M184" i="1"/>
  <c r="K13" i="2"/>
  <c r="Q13" i="2" s="1"/>
  <c r="M202" i="1"/>
  <c r="M68" i="1"/>
  <c r="F105" i="1"/>
  <c r="D142" i="1"/>
  <c r="D143" i="1" s="1"/>
  <c r="M186" i="1"/>
  <c r="M190" i="1"/>
  <c r="M12" i="1"/>
  <c r="M24" i="1"/>
  <c r="M213" i="1"/>
  <c r="M201" i="1"/>
  <c r="L201" i="1"/>
  <c r="H111" i="1"/>
  <c r="D214" i="1"/>
  <c r="F226" i="1" s="1"/>
  <c r="F213" i="1"/>
  <c r="L20" i="1"/>
  <c r="F32" i="1"/>
  <c r="D21" i="1"/>
  <c r="F20" i="1"/>
  <c r="H147" i="1"/>
  <c r="H171" i="1"/>
  <c r="M37" i="1"/>
  <c r="M189" i="1"/>
  <c r="L189" i="1"/>
  <c r="M204" i="1"/>
  <c r="M192" i="1"/>
  <c r="D9" i="1"/>
  <c r="F8" i="1"/>
  <c r="L8" i="1"/>
  <c r="N8" i="1" s="1"/>
  <c r="M35" i="1"/>
  <c r="M23" i="1"/>
  <c r="M43" i="1"/>
  <c r="M31" i="1"/>
  <c r="M129" i="1"/>
  <c r="M117" i="1"/>
  <c r="N153" i="1"/>
  <c r="L142" i="1"/>
  <c r="M179" i="1"/>
  <c r="M167" i="1"/>
  <c r="M29" i="1"/>
  <c r="M21" i="1"/>
  <c r="M195" i="1"/>
  <c r="M183" i="1"/>
  <c r="M210" i="1"/>
  <c r="M198" i="1"/>
  <c r="M30" i="1"/>
  <c r="M97" i="1"/>
  <c r="M109" i="1"/>
  <c r="M111" i="1"/>
  <c r="M99" i="1"/>
  <c r="M185" i="1"/>
  <c r="M173" i="1"/>
  <c r="M214" i="1"/>
  <c r="D166" i="1"/>
  <c r="F177" i="1"/>
  <c r="D155" i="1"/>
  <c r="M177" i="1"/>
  <c r="L177" i="1"/>
  <c r="H191" i="1"/>
  <c r="M182" i="1"/>
  <c r="M170" i="1"/>
  <c r="S13" i="2"/>
  <c r="N13" i="2"/>
  <c r="T13" i="2" s="1"/>
  <c r="F153" i="1"/>
  <c r="M162" i="1"/>
  <c r="M203" i="1"/>
  <c r="M79" i="1"/>
  <c r="N21" i="2"/>
  <c r="T21" i="2" s="1"/>
  <c r="N38" i="2"/>
  <c r="T38" i="2" s="1"/>
  <c r="J201" i="1"/>
  <c r="M205" i="1"/>
  <c r="H202" i="1"/>
  <c r="H245" i="1" l="1"/>
  <c r="J256" i="1"/>
  <c r="L244" i="1"/>
  <c r="N255" i="1"/>
  <c r="H230" i="1"/>
  <c r="J241" i="1"/>
  <c r="L229" i="1"/>
  <c r="N240" i="1"/>
  <c r="H215" i="1"/>
  <c r="J227" i="1" s="1"/>
  <c r="D108" i="1"/>
  <c r="D109" i="1" s="1"/>
  <c r="L33" i="1"/>
  <c r="N81" i="1"/>
  <c r="J214" i="1"/>
  <c r="N105" i="1"/>
  <c r="L214" i="1"/>
  <c r="F70" i="1"/>
  <c r="H155" i="1"/>
  <c r="J167" i="1" s="1"/>
  <c r="J33" i="1"/>
  <c r="L82" i="1"/>
  <c r="N82" i="1" s="1"/>
  <c r="N117" i="1"/>
  <c r="F107" i="1"/>
  <c r="D59" i="1"/>
  <c r="F59" i="1" s="1"/>
  <c r="N166" i="1"/>
  <c r="F203" i="1"/>
  <c r="N93" i="1"/>
  <c r="H179" i="1"/>
  <c r="J191" i="1" s="1"/>
  <c r="F204" i="1"/>
  <c r="F190" i="1"/>
  <c r="J178" i="1"/>
  <c r="D205" i="1"/>
  <c r="F205" i="1" s="1"/>
  <c r="H59" i="1"/>
  <c r="J58" i="1"/>
  <c r="L58" i="1"/>
  <c r="N58" i="1" s="1"/>
  <c r="D179" i="1"/>
  <c r="F191" i="1" s="1"/>
  <c r="J166" i="1"/>
  <c r="F142" i="1"/>
  <c r="F94" i="1"/>
  <c r="N69" i="1"/>
  <c r="F154" i="1"/>
  <c r="F202" i="1"/>
  <c r="J82" i="1"/>
  <c r="J94" i="1"/>
  <c r="J107" i="1"/>
  <c r="H96" i="1"/>
  <c r="J96" i="1" s="1"/>
  <c r="J95" i="1"/>
  <c r="J106" i="1"/>
  <c r="L118" i="1"/>
  <c r="N118" i="1" s="1"/>
  <c r="D119" i="1"/>
  <c r="F118" i="1"/>
  <c r="L94" i="1"/>
  <c r="F106" i="1"/>
  <c r="N129" i="1"/>
  <c r="H10" i="1"/>
  <c r="J9" i="1"/>
  <c r="H71" i="1"/>
  <c r="J70" i="1"/>
  <c r="H120" i="1"/>
  <c r="J119" i="1"/>
  <c r="H23" i="1"/>
  <c r="J34" i="1"/>
  <c r="L34" i="1"/>
  <c r="D35" i="1"/>
  <c r="D84" i="1"/>
  <c r="L84" i="1" s="1"/>
  <c r="F83" i="1"/>
  <c r="L83" i="1"/>
  <c r="D133" i="1"/>
  <c r="F143" i="1"/>
  <c r="D144" i="1"/>
  <c r="H131" i="1"/>
  <c r="J142" i="1"/>
  <c r="J130" i="1"/>
  <c r="L130" i="1"/>
  <c r="N142" i="1" s="1"/>
  <c r="D74" i="1"/>
  <c r="F178" i="1"/>
  <c r="F166" i="1"/>
  <c r="D167" i="1"/>
  <c r="H172" i="1"/>
  <c r="L190" i="1"/>
  <c r="N189" i="1"/>
  <c r="L158" i="1"/>
  <c r="H192" i="1"/>
  <c r="D195" i="1"/>
  <c r="N20" i="1"/>
  <c r="N32" i="1"/>
  <c r="L178" i="1"/>
  <c r="N177" i="1"/>
  <c r="H85" i="1"/>
  <c r="D10" i="1"/>
  <c r="L9" i="1"/>
  <c r="N9" i="1" s="1"/>
  <c r="F9" i="1"/>
  <c r="H148" i="1"/>
  <c r="D22" i="1"/>
  <c r="F21" i="1"/>
  <c r="L21" i="1"/>
  <c r="F33" i="1"/>
  <c r="D215" i="1"/>
  <c r="F227" i="1" s="1"/>
  <c r="F214" i="1"/>
  <c r="N201" i="1"/>
  <c r="L202" i="1"/>
  <c r="N213" i="1"/>
  <c r="D156" i="1"/>
  <c r="F155" i="1"/>
  <c r="H112" i="1"/>
  <c r="J202" i="1"/>
  <c r="H203" i="1"/>
  <c r="N167" i="1"/>
  <c r="L168" i="1"/>
  <c r="N154" i="1"/>
  <c r="L143" i="1"/>
  <c r="L95" i="1"/>
  <c r="D96" i="1"/>
  <c r="F95" i="1"/>
  <c r="H246" i="1" l="1"/>
  <c r="J257" i="1"/>
  <c r="L245" i="1"/>
  <c r="N256" i="1"/>
  <c r="H156" i="1"/>
  <c r="J168" i="1" s="1"/>
  <c r="H231" i="1"/>
  <c r="J243" i="1" s="1"/>
  <c r="J242" i="1"/>
  <c r="L230" i="1"/>
  <c r="N241" i="1"/>
  <c r="L108" i="1"/>
  <c r="J215" i="1"/>
  <c r="H216" i="1"/>
  <c r="J228" i="1" s="1"/>
  <c r="J155" i="1"/>
  <c r="L215" i="1"/>
  <c r="N226" i="1"/>
  <c r="D60" i="1"/>
  <c r="F72" i="1" s="1"/>
  <c r="F71" i="1"/>
  <c r="L59" i="1"/>
  <c r="N59" i="1" s="1"/>
  <c r="J179" i="1"/>
  <c r="H180" i="1"/>
  <c r="H181" i="1" s="1"/>
  <c r="H97" i="1"/>
  <c r="J97" i="1" s="1"/>
  <c r="D180" i="1"/>
  <c r="D181" i="1" s="1"/>
  <c r="J108" i="1"/>
  <c r="D206" i="1"/>
  <c r="D207" i="1" s="1"/>
  <c r="N70" i="1"/>
  <c r="H60" i="1"/>
  <c r="J59" i="1"/>
  <c r="F179" i="1"/>
  <c r="H72" i="1"/>
  <c r="L71" i="1"/>
  <c r="J71" i="1"/>
  <c r="J83" i="1"/>
  <c r="N130" i="1"/>
  <c r="H121" i="1"/>
  <c r="J120" i="1"/>
  <c r="H11" i="1"/>
  <c r="J23" i="1" s="1"/>
  <c r="J22" i="1"/>
  <c r="J10" i="1"/>
  <c r="N106" i="1"/>
  <c r="N94" i="1"/>
  <c r="D120" i="1"/>
  <c r="F119" i="1"/>
  <c r="L119" i="1"/>
  <c r="N119" i="1" s="1"/>
  <c r="F131" i="1"/>
  <c r="H132" i="1"/>
  <c r="J131" i="1"/>
  <c r="L131" i="1"/>
  <c r="J143" i="1"/>
  <c r="D75" i="1"/>
  <c r="D145" i="1"/>
  <c r="F144" i="1"/>
  <c r="F84" i="1"/>
  <c r="D85" i="1"/>
  <c r="L85" i="1" s="1"/>
  <c r="L35" i="1"/>
  <c r="D36" i="1"/>
  <c r="D134" i="1"/>
  <c r="H24" i="1"/>
  <c r="J35" i="1"/>
  <c r="F22" i="1"/>
  <c r="F34" i="1"/>
  <c r="D23" i="1"/>
  <c r="L22" i="1"/>
  <c r="H113" i="1"/>
  <c r="L169" i="1"/>
  <c r="N168" i="1"/>
  <c r="D216" i="1"/>
  <c r="F228" i="1" s="1"/>
  <c r="F215" i="1"/>
  <c r="H149" i="1"/>
  <c r="D196" i="1"/>
  <c r="H193" i="1"/>
  <c r="L159" i="1"/>
  <c r="L179" i="1"/>
  <c r="N178" i="1"/>
  <c r="L10" i="1"/>
  <c r="N10" i="1" s="1"/>
  <c r="D11" i="1"/>
  <c r="F10" i="1"/>
  <c r="H204" i="1"/>
  <c r="J203" i="1"/>
  <c r="N21" i="1"/>
  <c r="N33" i="1"/>
  <c r="H86" i="1"/>
  <c r="D110" i="1"/>
  <c r="L109" i="1"/>
  <c r="N190" i="1"/>
  <c r="L191" i="1"/>
  <c r="L96" i="1"/>
  <c r="N96" i="1" s="1"/>
  <c r="D97" i="1"/>
  <c r="F96" i="1"/>
  <c r="F156" i="1"/>
  <c r="D157" i="1"/>
  <c r="D168" i="1"/>
  <c r="F167" i="1"/>
  <c r="N95" i="1"/>
  <c r="N107" i="1"/>
  <c r="L144" i="1"/>
  <c r="N155" i="1"/>
  <c r="L203" i="1"/>
  <c r="N202" i="1"/>
  <c r="N214" i="1"/>
  <c r="F108" i="1"/>
  <c r="H157" i="1"/>
  <c r="H173" i="1"/>
  <c r="H247" i="1" l="1"/>
  <c r="J258" i="1"/>
  <c r="L246" i="1"/>
  <c r="N257" i="1"/>
  <c r="J156" i="1"/>
  <c r="H232" i="1"/>
  <c r="L231" i="1"/>
  <c r="N243" i="1" s="1"/>
  <c r="N242" i="1"/>
  <c r="H217" i="1"/>
  <c r="J229" i="1" s="1"/>
  <c r="J192" i="1"/>
  <c r="D61" i="1"/>
  <c r="D62" i="1" s="1"/>
  <c r="J180" i="1"/>
  <c r="F206" i="1"/>
  <c r="F60" i="1"/>
  <c r="L60" i="1"/>
  <c r="N60" i="1" s="1"/>
  <c r="L216" i="1"/>
  <c r="N227" i="1"/>
  <c r="J109" i="1"/>
  <c r="H98" i="1"/>
  <c r="J98" i="1" s="1"/>
  <c r="N71" i="1"/>
  <c r="F180" i="1"/>
  <c r="F192" i="1"/>
  <c r="N131" i="1"/>
  <c r="H61" i="1"/>
  <c r="J60" i="1"/>
  <c r="N83" i="1"/>
  <c r="H122" i="1"/>
  <c r="J121" i="1"/>
  <c r="N143" i="1"/>
  <c r="D121" i="1"/>
  <c r="L120" i="1"/>
  <c r="N120" i="1" s="1"/>
  <c r="F132" i="1"/>
  <c r="F120" i="1"/>
  <c r="H12" i="1"/>
  <c r="J24" i="1" s="1"/>
  <c r="J11" i="1"/>
  <c r="H73" i="1"/>
  <c r="J72" i="1"/>
  <c r="L72" i="1"/>
  <c r="J84" i="1"/>
  <c r="H25" i="1"/>
  <c r="J36" i="1"/>
  <c r="D86" i="1"/>
  <c r="F85" i="1"/>
  <c r="D76" i="1"/>
  <c r="D135" i="1"/>
  <c r="F145" i="1"/>
  <c r="D146" i="1"/>
  <c r="D37" i="1"/>
  <c r="L36" i="1"/>
  <c r="H133" i="1"/>
  <c r="J132" i="1"/>
  <c r="J144" i="1"/>
  <c r="L132" i="1"/>
  <c r="H158" i="1"/>
  <c r="J157" i="1"/>
  <c r="J169" i="1"/>
  <c r="H87" i="1"/>
  <c r="J204" i="1"/>
  <c r="H205" i="1"/>
  <c r="F11" i="1"/>
  <c r="D12" i="1"/>
  <c r="L11" i="1"/>
  <c r="N11" i="1" s="1"/>
  <c r="L180" i="1"/>
  <c r="N179" i="1"/>
  <c r="L160" i="1"/>
  <c r="H182" i="1"/>
  <c r="J181" i="1"/>
  <c r="N203" i="1"/>
  <c r="L204" i="1"/>
  <c r="N215" i="1"/>
  <c r="J216" i="1"/>
  <c r="J193" i="1"/>
  <c r="H194" i="1"/>
  <c r="N22" i="1"/>
  <c r="N34" i="1"/>
  <c r="F157" i="1"/>
  <c r="D158" i="1"/>
  <c r="H114" i="1"/>
  <c r="H174" i="1"/>
  <c r="D182" i="1"/>
  <c r="F193" i="1"/>
  <c r="D169" i="1"/>
  <c r="F168" i="1"/>
  <c r="D98" i="1"/>
  <c r="F110" i="1" s="1"/>
  <c r="F97" i="1"/>
  <c r="L97" i="1"/>
  <c r="N97" i="1" s="1"/>
  <c r="H150" i="1"/>
  <c r="N169" i="1"/>
  <c r="L170" i="1"/>
  <c r="D24" i="1"/>
  <c r="F35" i="1"/>
  <c r="F23" i="1"/>
  <c r="L23" i="1"/>
  <c r="L110" i="1"/>
  <c r="D111" i="1"/>
  <c r="D208" i="1"/>
  <c r="F207" i="1"/>
  <c r="D197" i="1"/>
  <c r="L145" i="1"/>
  <c r="N156" i="1"/>
  <c r="L192" i="1"/>
  <c r="N191" i="1"/>
  <c r="F109" i="1"/>
  <c r="N108" i="1"/>
  <c r="D217" i="1"/>
  <c r="F229" i="1" s="1"/>
  <c r="F216" i="1"/>
  <c r="H248" i="1" l="1"/>
  <c r="J260" i="1" s="1"/>
  <c r="J259" i="1"/>
  <c r="L247" i="1"/>
  <c r="N258" i="1"/>
  <c r="H233" i="1"/>
  <c r="J244" i="1"/>
  <c r="L232" i="1"/>
  <c r="F61" i="1"/>
  <c r="H218" i="1"/>
  <c r="J230" i="1" s="1"/>
  <c r="F73" i="1"/>
  <c r="J217" i="1"/>
  <c r="L61" i="1"/>
  <c r="N61" i="1" s="1"/>
  <c r="H99" i="1"/>
  <c r="J99" i="1" s="1"/>
  <c r="L217" i="1"/>
  <c r="N228" i="1"/>
  <c r="J110" i="1"/>
  <c r="F217" i="1"/>
  <c r="D218" i="1"/>
  <c r="F230" i="1" s="1"/>
  <c r="N132" i="1"/>
  <c r="N144" i="1"/>
  <c r="H62" i="1"/>
  <c r="L62" i="1" s="1"/>
  <c r="N62" i="1" s="1"/>
  <c r="J61" i="1"/>
  <c r="D63" i="1"/>
  <c r="F62" i="1"/>
  <c r="F74" i="1"/>
  <c r="H74" i="1"/>
  <c r="J73" i="1"/>
  <c r="L73" i="1"/>
  <c r="J85" i="1"/>
  <c r="H123" i="1"/>
  <c r="J122" i="1"/>
  <c r="N72" i="1"/>
  <c r="N84" i="1"/>
  <c r="H13" i="1"/>
  <c r="J25" i="1" s="1"/>
  <c r="J12" i="1"/>
  <c r="L121" i="1"/>
  <c r="N121" i="1" s="1"/>
  <c r="D122" i="1"/>
  <c r="F133" i="1"/>
  <c r="F121" i="1"/>
  <c r="D77" i="1"/>
  <c r="N109" i="1"/>
  <c r="H134" i="1"/>
  <c r="J145" i="1"/>
  <c r="J133" i="1"/>
  <c r="L133" i="1"/>
  <c r="N145" i="1" s="1"/>
  <c r="D87" i="1"/>
  <c r="L87" i="1" s="1"/>
  <c r="F86" i="1"/>
  <c r="D136" i="1"/>
  <c r="D38" i="1"/>
  <c r="L37" i="1"/>
  <c r="J37" i="1"/>
  <c r="H26" i="1"/>
  <c r="L86" i="1"/>
  <c r="F146" i="1"/>
  <c r="D147" i="1"/>
  <c r="D209" i="1"/>
  <c r="F208" i="1"/>
  <c r="N23" i="1"/>
  <c r="N35" i="1"/>
  <c r="D183" i="1"/>
  <c r="F194" i="1"/>
  <c r="L205" i="1"/>
  <c r="N204" i="1"/>
  <c r="N216" i="1"/>
  <c r="L12" i="1"/>
  <c r="N12" i="1" s="1"/>
  <c r="D13" i="1"/>
  <c r="F12" i="1"/>
  <c r="H88" i="1"/>
  <c r="H159" i="1"/>
  <c r="J158" i="1"/>
  <c r="J170" i="1"/>
  <c r="D198" i="1"/>
  <c r="L146" i="1"/>
  <c r="N157" i="1"/>
  <c r="H151" i="1"/>
  <c r="L98" i="1"/>
  <c r="D99" i="1"/>
  <c r="F98" i="1"/>
  <c r="H175" i="1"/>
  <c r="D112" i="1"/>
  <c r="L111" i="1"/>
  <c r="D25" i="1"/>
  <c r="L24" i="1"/>
  <c r="F36" i="1"/>
  <c r="F24" i="1"/>
  <c r="F169" i="1"/>
  <c r="D170" i="1"/>
  <c r="F182" i="1" s="1"/>
  <c r="D159" i="1"/>
  <c r="F158" i="1"/>
  <c r="J194" i="1"/>
  <c r="H195" i="1"/>
  <c r="L161" i="1"/>
  <c r="H206" i="1"/>
  <c r="J205" i="1"/>
  <c r="L193" i="1"/>
  <c r="N192" i="1"/>
  <c r="N170" i="1"/>
  <c r="L171" i="1"/>
  <c r="H183" i="1"/>
  <c r="J182" i="1"/>
  <c r="F181" i="1"/>
  <c r="H115" i="1"/>
  <c r="L181" i="1"/>
  <c r="N180" i="1"/>
  <c r="L248" i="1" l="1"/>
  <c r="N260" i="1" s="1"/>
  <c r="N259" i="1"/>
  <c r="L233" i="1"/>
  <c r="N244" i="1"/>
  <c r="H234" i="1"/>
  <c r="J245" i="1"/>
  <c r="H219" i="1"/>
  <c r="J231" i="1" s="1"/>
  <c r="H100" i="1"/>
  <c r="H101" i="1" s="1"/>
  <c r="J218" i="1"/>
  <c r="J111" i="1"/>
  <c r="L218" i="1"/>
  <c r="N229" i="1"/>
  <c r="D219" i="1"/>
  <c r="F231" i="1" s="1"/>
  <c r="F218" i="1"/>
  <c r="H63" i="1"/>
  <c r="L63" i="1" s="1"/>
  <c r="N63" i="1" s="1"/>
  <c r="J62" i="1"/>
  <c r="L122" i="1"/>
  <c r="N122" i="1" s="1"/>
  <c r="D123" i="1"/>
  <c r="F134" i="1"/>
  <c r="F122" i="1"/>
  <c r="N73" i="1"/>
  <c r="N85" i="1"/>
  <c r="D64" i="1"/>
  <c r="F63" i="1"/>
  <c r="F75" i="1"/>
  <c r="N98" i="1"/>
  <c r="N110" i="1"/>
  <c r="N133" i="1"/>
  <c r="H14" i="1"/>
  <c r="J26" i="1" s="1"/>
  <c r="J13" i="1"/>
  <c r="H124" i="1"/>
  <c r="J123" i="1"/>
  <c r="J74" i="1"/>
  <c r="H75" i="1"/>
  <c r="L74" i="1"/>
  <c r="N74" i="1" s="1"/>
  <c r="J86" i="1"/>
  <c r="H27" i="1"/>
  <c r="J38" i="1"/>
  <c r="D137" i="1"/>
  <c r="H135" i="1"/>
  <c r="J134" i="1"/>
  <c r="J146" i="1"/>
  <c r="L134" i="1"/>
  <c r="D148" i="1"/>
  <c r="F147" i="1"/>
  <c r="F87" i="1"/>
  <c r="D88" i="1"/>
  <c r="L88" i="1" s="1"/>
  <c r="D39" i="1"/>
  <c r="L38" i="1"/>
  <c r="D78" i="1"/>
  <c r="D26" i="1"/>
  <c r="L25" i="1"/>
  <c r="F25" i="1"/>
  <c r="F37" i="1"/>
  <c r="J195" i="1"/>
  <c r="H196" i="1"/>
  <c r="D199" i="1"/>
  <c r="H89" i="1"/>
  <c r="D171" i="1"/>
  <c r="F170" i="1"/>
  <c r="H152" i="1"/>
  <c r="H176" i="1"/>
  <c r="D100" i="1"/>
  <c r="F112" i="1" s="1"/>
  <c r="L99" i="1"/>
  <c r="N99" i="1" s="1"/>
  <c r="F99" i="1"/>
  <c r="L147" i="1"/>
  <c r="N158" i="1"/>
  <c r="D184" i="1"/>
  <c r="F195" i="1"/>
  <c r="D210" i="1"/>
  <c r="F209" i="1"/>
  <c r="N24" i="1"/>
  <c r="N36" i="1"/>
  <c r="H184" i="1"/>
  <c r="J183" i="1"/>
  <c r="F111" i="1"/>
  <c r="D14" i="1"/>
  <c r="L13" i="1"/>
  <c r="N13" i="1" s="1"/>
  <c r="F13" i="1"/>
  <c r="L162" i="1"/>
  <c r="L182" i="1"/>
  <c r="N181" i="1"/>
  <c r="H116" i="1"/>
  <c r="L172" i="1"/>
  <c r="N171" i="1"/>
  <c r="N193" i="1"/>
  <c r="L194" i="1"/>
  <c r="J206" i="1"/>
  <c r="H207" i="1"/>
  <c r="D160" i="1"/>
  <c r="F159" i="1"/>
  <c r="L112" i="1"/>
  <c r="D113" i="1"/>
  <c r="H160" i="1"/>
  <c r="J159" i="1"/>
  <c r="J171" i="1"/>
  <c r="L206" i="1"/>
  <c r="N205" i="1"/>
  <c r="N217" i="1"/>
  <c r="H235" i="1" l="1"/>
  <c r="J246" i="1"/>
  <c r="L234" i="1"/>
  <c r="N245" i="1"/>
  <c r="J112" i="1"/>
  <c r="J219" i="1"/>
  <c r="J100" i="1"/>
  <c r="H220" i="1"/>
  <c r="N218" i="1"/>
  <c r="L219" i="1"/>
  <c r="N230" i="1"/>
  <c r="D220" i="1"/>
  <c r="F232" i="1" s="1"/>
  <c r="F219" i="1"/>
  <c r="J63" i="1"/>
  <c r="H64" i="1"/>
  <c r="L64" i="1" s="1"/>
  <c r="N64" i="1" s="1"/>
  <c r="N134" i="1"/>
  <c r="N146" i="1"/>
  <c r="N86" i="1"/>
  <c r="F64" i="1"/>
  <c r="D65" i="1"/>
  <c r="F76" i="1"/>
  <c r="H125" i="1"/>
  <c r="J124" i="1"/>
  <c r="D124" i="1"/>
  <c r="L123" i="1"/>
  <c r="N123" i="1" s="1"/>
  <c r="F135" i="1"/>
  <c r="F123" i="1"/>
  <c r="H15" i="1"/>
  <c r="J27" i="1" s="1"/>
  <c r="J14" i="1"/>
  <c r="H76" i="1"/>
  <c r="J75" i="1"/>
  <c r="L75" i="1"/>
  <c r="J87" i="1"/>
  <c r="D79" i="1"/>
  <c r="D149" i="1"/>
  <c r="F148" i="1"/>
  <c r="D138" i="1"/>
  <c r="D40" i="1"/>
  <c r="L39" i="1"/>
  <c r="D89" i="1"/>
  <c r="F88" i="1"/>
  <c r="H28" i="1"/>
  <c r="J39" i="1"/>
  <c r="H136" i="1"/>
  <c r="J135" i="1"/>
  <c r="J147" i="1"/>
  <c r="L135" i="1"/>
  <c r="N182" i="1"/>
  <c r="L183" i="1"/>
  <c r="F171" i="1"/>
  <c r="D172" i="1"/>
  <c r="H90" i="1"/>
  <c r="D27" i="1"/>
  <c r="F38" i="1"/>
  <c r="L26" i="1"/>
  <c r="F26" i="1"/>
  <c r="L148" i="1"/>
  <c r="N159" i="1"/>
  <c r="H161" i="1"/>
  <c r="J160" i="1"/>
  <c r="J172" i="1"/>
  <c r="D161" i="1"/>
  <c r="F160" i="1"/>
  <c r="L163" i="1"/>
  <c r="F183" i="1"/>
  <c r="D101" i="1"/>
  <c r="F113" i="1" s="1"/>
  <c r="L100" i="1"/>
  <c r="N100" i="1" s="1"/>
  <c r="F100" i="1"/>
  <c r="D200" i="1"/>
  <c r="F14" i="1"/>
  <c r="L14" i="1"/>
  <c r="N14" i="1" s="1"/>
  <c r="D15" i="1"/>
  <c r="N25" i="1"/>
  <c r="N37" i="1"/>
  <c r="L173" i="1"/>
  <c r="N172" i="1"/>
  <c r="J207" i="1"/>
  <c r="H208" i="1"/>
  <c r="H102" i="1"/>
  <c r="J101" i="1"/>
  <c r="J113" i="1"/>
  <c r="L195" i="1"/>
  <c r="N194" i="1"/>
  <c r="D211" i="1"/>
  <c r="F210" i="1"/>
  <c r="D185" i="1"/>
  <c r="F196" i="1"/>
  <c r="N206" i="1"/>
  <c r="L207" i="1"/>
  <c r="D114" i="1"/>
  <c r="L113" i="1"/>
  <c r="J184" i="1"/>
  <c r="H185" i="1"/>
  <c r="N111" i="1"/>
  <c r="H197" i="1"/>
  <c r="J196" i="1"/>
  <c r="H236" i="1" l="1"/>
  <c r="J248" i="1" s="1"/>
  <c r="J247" i="1"/>
  <c r="L235" i="1"/>
  <c r="N246" i="1"/>
  <c r="J220" i="1"/>
  <c r="J232" i="1"/>
  <c r="H221" i="1"/>
  <c r="N219" i="1"/>
  <c r="L220" i="1"/>
  <c r="N231" i="1"/>
  <c r="N135" i="1"/>
  <c r="F220" i="1"/>
  <c r="D221" i="1"/>
  <c r="F233" i="1" s="1"/>
  <c r="H65" i="1"/>
  <c r="L65" i="1" s="1"/>
  <c r="N65" i="1" s="1"/>
  <c r="J64" i="1"/>
  <c r="N147" i="1"/>
  <c r="J76" i="1"/>
  <c r="H77" i="1"/>
  <c r="L76" i="1"/>
  <c r="J88" i="1"/>
  <c r="D66" i="1"/>
  <c r="F65" i="1"/>
  <c r="F77" i="1"/>
  <c r="H126" i="1"/>
  <c r="J125" i="1"/>
  <c r="N75" i="1"/>
  <c r="N87" i="1"/>
  <c r="H16" i="1"/>
  <c r="J15" i="1"/>
  <c r="L124" i="1"/>
  <c r="N124" i="1" s="1"/>
  <c r="D125" i="1"/>
  <c r="F124" i="1"/>
  <c r="F136" i="1"/>
  <c r="D90" i="1"/>
  <c r="L90" i="1" s="1"/>
  <c r="F89" i="1"/>
  <c r="J148" i="1"/>
  <c r="H137" i="1"/>
  <c r="J136" i="1"/>
  <c r="L136" i="1"/>
  <c r="N148" i="1" s="1"/>
  <c r="L40" i="1"/>
  <c r="D41" i="1"/>
  <c r="D150" i="1"/>
  <c r="F149" i="1"/>
  <c r="D139" i="1"/>
  <c r="D80" i="1"/>
  <c r="L89" i="1"/>
  <c r="J40" i="1"/>
  <c r="H29" i="1"/>
  <c r="D186" i="1"/>
  <c r="F197" i="1"/>
  <c r="F15" i="1"/>
  <c r="D16" i="1"/>
  <c r="L15" i="1"/>
  <c r="N15" i="1" s="1"/>
  <c r="L164" i="1"/>
  <c r="L184" i="1"/>
  <c r="N183" i="1"/>
  <c r="D115" i="1"/>
  <c r="L114" i="1"/>
  <c r="L174" i="1"/>
  <c r="N173" i="1"/>
  <c r="H162" i="1"/>
  <c r="J161" i="1"/>
  <c r="J173" i="1"/>
  <c r="N26" i="1"/>
  <c r="N38" i="1"/>
  <c r="D28" i="1"/>
  <c r="L27" i="1"/>
  <c r="F27" i="1"/>
  <c r="F39" i="1"/>
  <c r="H91" i="1"/>
  <c r="F172" i="1"/>
  <c r="D173" i="1"/>
  <c r="N207" i="1"/>
  <c r="L208" i="1"/>
  <c r="H209" i="1"/>
  <c r="J208" i="1"/>
  <c r="D162" i="1"/>
  <c r="F161" i="1"/>
  <c r="L149" i="1"/>
  <c r="N160" i="1"/>
  <c r="D212" i="1"/>
  <c r="F212" i="1" s="1"/>
  <c r="F211" i="1"/>
  <c r="H186" i="1"/>
  <c r="J185" i="1"/>
  <c r="L196" i="1"/>
  <c r="N195" i="1"/>
  <c r="J197" i="1"/>
  <c r="H198" i="1"/>
  <c r="F184" i="1"/>
  <c r="H103" i="1"/>
  <c r="J102" i="1"/>
  <c r="J114" i="1"/>
  <c r="L101" i="1"/>
  <c r="D102" i="1"/>
  <c r="F114" i="1" s="1"/>
  <c r="F101" i="1"/>
  <c r="N112" i="1"/>
  <c r="L236" i="1" l="1"/>
  <c r="N248" i="1" s="1"/>
  <c r="N247" i="1"/>
  <c r="J221" i="1"/>
  <c r="J233" i="1"/>
  <c r="H222" i="1"/>
  <c r="N220" i="1"/>
  <c r="L221" i="1"/>
  <c r="N232" i="1"/>
  <c r="F221" i="1"/>
  <c r="D222" i="1"/>
  <c r="F234" i="1" s="1"/>
  <c r="N101" i="1"/>
  <c r="H66" i="1"/>
  <c r="L66" i="1" s="1"/>
  <c r="N66" i="1" s="1"/>
  <c r="J65" i="1"/>
  <c r="N136" i="1"/>
  <c r="D67" i="1"/>
  <c r="F66" i="1"/>
  <c r="F78" i="1"/>
  <c r="L125" i="1"/>
  <c r="N125" i="1" s="1"/>
  <c r="D126" i="1"/>
  <c r="F125" i="1"/>
  <c r="F137" i="1"/>
  <c r="N76" i="1"/>
  <c r="N88" i="1"/>
  <c r="H17" i="1"/>
  <c r="J16" i="1"/>
  <c r="H127" i="1"/>
  <c r="J126" i="1"/>
  <c r="J28" i="1"/>
  <c r="H78" i="1"/>
  <c r="J77" i="1"/>
  <c r="L77" i="1"/>
  <c r="N77" i="1" s="1"/>
  <c r="J89" i="1"/>
  <c r="D140" i="1"/>
  <c r="H138" i="1"/>
  <c r="J149" i="1"/>
  <c r="J137" i="1"/>
  <c r="L137" i="1"/>
  <c r="D91" i="1"/>
  <c r="L91" i="1" s="1"/>
  <c r="F90" i="1"/>
  <c r="D151" i="1"/>
  <c r="F150" i="1"/>
  <c r="H30" i="1"/>
  <c r="J41" i="1"/>
  <c r="D42" i="1"/>
  <c r="L41" i="1"/>
  <c r="D29" i="1"/>
  <c r="F40" i="1"/>
  <c r="F28" i="1"/>
  <c r="L28" i="1"/>
  <c r="H187" i="1"/>
  <c r="J186" i="1"/>
  <c r="N174" i="1"/>
  <c r="L175" i="1"/>
  <c r="N184" i="1"/>
  <c r="L185" i="1"/>
  <c r="H210" i="1"/>
  <c r="J209" i="1"/>
  <c r="F16" i="1"/>
  <c r="L16" i="1"/>
  <c r="N16" i="1" s="1"/>
  <c r="D17" i="1"/>
  <c r="H199" i="1"/>
  <c r="J198" i="1"/>
  <c r="H104" i="1"/>
  <c r="J103" i="1"/>
  <c r="J115" i="1"/>
  <c r="L150" i="1"/>
  <c r="N161" i="1"/>
  <c r="D174" i="1"/>
  <c r="F173" i="1"/>
  <c r="H163" i="1"/>
  <c r="J162" i="1"/>
  <c r="J174" i="1"/>
  <c r="H92" i="1"/>
  <c r="F185" i="1"/>
  <c r="N113" i="1"/>
  <c r="N208" i="1"/>
  <c r="L209" i="1"/>
  <c r="D103" i="1"/>
  <c r="L102" i="1"/>
  <c r="N102" i="1" s="1"/>
  <c r="F102" i="1"/>
  <c r="L197" i="1"/>
  <c r="N196" i="1"/>
  <c r="D163" i="1"/>
  <c r="F162" i="1"/>
  <c r="N27" i="1"/>
  <c r="N39" i="1"/>
  <c r="L115" i="1"/>
  <c r="D116" i="1"/>
  <c r="D187" i="1"/>
  <c r="F198" i="1"/>
  <c r="H223" i="1" l="1"/>
  <c r="J234" i="1"/>
  <c r="J222" i="1"/>
  <c r="L222" i="1"/>
  <c r="L223" i="1" s="1"/>
  <c r="N233" i="1"/>
  <c r="N221" i="1"/>
  <c r="D223" i="1"/>
  <c r="F235" i="1" s="1"/>
  <c r="F222" i="1"/>
  <c r="H67" i="1"/>
  <c r="L67" i="1" s="1"/>
  <c r="N67" i="1" s="1"/>
  <c r="J66" i="1"/>
  <c r="N137" i="1"/>
  <c r="H18" i="1"/>
  <c r="J30" i="1" s="1"/>
  <c r="J17" i="1"/>
  <c r="H79" i="1"/>
  <c r="J78" i="1"/>
  <c r="L78" i="1"/>
  <c r="J90" i="1"/>
  <c r="H128" i="1"/>
  <c r="J128" i="1" s="1"/>
  <c r="J127" i="1"/>
  <c r="L126" i="1"/>
  <c r="N126" i="1" s="1"/>
  <c r="D127" i="1"/>
  <c r="F138" i="1"/>
  <c r="F126" i="1"/>
  <c r="J29" i="1"/>
  <c r="N89" i="1"/>
  <c r="F67" i="1"/>
  <c r="D68" i="1"/>
  <c r="F79" i="1"/>
  <c r="J42" i="1"/>
  <c r="H31" i="1"/>
  <c r="N149" i="1"/>
  <c r="D152" i="1"/>
  <c r="F152" i="1" s="1"/>
  <c r="F151" i="1"/>
  <c r="H139" i="1"/>
  <c r="J150" i="1"/>
  <c r="J138" i="1"/>
  <c r="L138" i="1"/>
  <c r="N150" i="1" s="1"/>
  <c r="L42" i="1"/>
  <c r="D43" i="1"/>
  <c r="L43" i="1" s="1"/>
  <c r="D92" i="1"/>
  <c r="F92" i="1" s="1"/>
  <c r="F91" i="1"/>
  <c r="H200" i="1"/>
  <c r="J199" i="1"/>
  <c r="N185" i="1"/>
  <c r="L186" i="1"/>
  <c r="N28" i="1"/>
  <c r="N40" i="1"/>
  <c r="H188" i="1"/>
  <c r="J188" i="1" s="1"/>
  <c r="J187" i="1"/>
  <c r="D104" i="1"/>
  <c r="F116" i="1" s="1"/>
  <c r="L103" i="1"/>
  <c r="N103" i="1" s="1"/>
  <c r="F103" i="1"/>
  <c r="L116" i="1"/>
  <c r="D164" i="1"/>
  <c r="F163" i="1"/>
  <c r="N114" i="1"/>
  <c r="L151" i="1"/>
  <c r="N162" i="1"/>
  <c r="D18" i="1"/>
  <c r="F17" i="1"/>
  <c r="L17" i="1"/>
  <c r="N17" i="1" s="1"/>
  <c r="D175" i="1"/>
  <c r="F187" i="1" s="1"/>
  <c r="F174" i="1"/>
  <c r="H211" i="1"/>
  <c r="J210" i="1"/>
  <c r="H164" i="1"/>
  <c r="J163" i="1"/>
  <c r="J175" i="1"/>
  <c r="N175" i="1"/>
  <c r="L176" i="1"/>
  <c r="N176" i="1" s="1"/>
  <c r="D188" i="1"/>
  <c r="F199" i="1"/>
  <c r="J104" i="1"/>
  <c r="J116" i="1"/>
  <c r="N209" i="1"/>
  <c r="L210" i="1"/>
  <c r="F186" i="1"/>
  <c r="F115" i="1"/>
  <c r="L198" i="1"/>
  <c r="N197" i="1"/>
  <c r="L29" i="1"/>
  <c r="F29" i="1"/>
  <c r="D30" i="1"/>
  <c r="F41" i="1"/>
  <c r="L92" i="1" l="1"/>
  <c r="J223" i="1"/>
  <c r="J235" i="1"/>
  <c r="H224" i="1"/>
  <c r="J236" i="1" s="1"/>
  <c r="N222" i="1"/>
  <c r="N234" i="1"/>
  <c r="D224" i="1"/>
  <c r="F223" i="1"/>
  <c r="H68" i="1"/>
  <c r="J68" i="1" s="1"/>
  <c r="J67" i="1"/>
  <c r="N138" i="1"/>
  <c r="H80" i="1"/>
  <c r="J79" i="1"/>
  <c r="L79" i="1"/>
  <c r="J91" i="1"/>
  <c r="F164" i="1"/>
  <c r="F68" i="1"/>
  <c r="F80" i="1"/>
  <c r="D128" i="1"/>
  <c r="L127" i="1"/>
  <c r="N127" i="1" s="1"/>
  <c r="F127" i="1"/>
  <c r="F139" i="1"/>
  <c r="N78" i="1"/>
  <c r="N90" i="1"/>
  <c r="H19" i="1"/>
  <c r="J19" i="1" s="1"/>
  <c r="J18" i="1"/>
  <c r="J139" i="1"/>
  <c r="H140" i="1"/>
  <c r="J151" i="1"/>
  <c r="L139" i="1"/>
  <c r="N151" i="1" s="1"/>
  <c r="J43" i="1"/>
  <c r="L199" i="1"/>
  <c r="N198" i="1"/>
  <c r="L187" i="1"/>
  <c r="N186" i="1"/>
  <c r="L152" i="1"/>
  <c r="N163" i="1"/>
  <c r="J164" i="1"/>
  <c r="J176" i="1"/>
  <c r="N115" i="1"/>
  <c r="D31" i="1"/>
  <c r="L30" i="1"/>
  <c r="F30" i="1"/>
  <c r="F42" i="1"/>
  <c r="F175" i="1"/>
  <c r="D176" i="1"/>
  <c r="F176" i="1" s="1"/>
  <c r="N41" i="1"/>
  <c r="N29" i="1"/>
  <c r="F200" i="1"/>
  <c r="D19" i="1"/>
  <c r="F18" i="1"/>
  <c r="L18" i="1"/>
  <c r="N18" i="1" s="1"/>
  <c r="L104" i="1"/>
  <c r="F104" i="1"/>
  <c r="H212" i="1"/>
  <c r="J211" i="1"/>
  <c r="N210" i="1"/>
  <c r="L211" i="1"/>
  <c r="N223" i="1" s="1"/>
  <c r="J200" i="1"/>
  <c r="N104" i="1" l="1"/>
  <c r="F224" i="1"/>
  <c r="F236" i="1"/>
  <c r="L224" i="1"/>
  <c r="N236" i="1" s="1"/>
  <c r="N235" i="1"/>
  <c r="L68" i="1"/>
  <c r="N68" i="1" s="1"/>
  <c r="J212" i="1"/>
  <c r="J224" i="1"/>
  <c r="J31" i="1"/>
  <c r="N79" i="1"/>
  <c r="N91" i="1"/>
  <c r="L128" i="1"/>
  <c r="N128" i="1" s="1"/>
  <c r="F128" i="1"/>
  <c r="F140" i="1"/>
  <c r="N139" i="1"/>
  <c r="J80" i="1"/>
  <c r="L80" i="1"/>
  <c r="J92" i="1"/>
  <c r="J152" i="1"/>
  <c r="J140" i="1"/>
  <c r="L140" i="1"/>
  <c r="N152" i="1" s="1"/>
  <c r="N116" i="1"/>
  <c r="N30" i="1"/>
  <c r="N42" i="1"/>
  <c r="N164" i="1"/>
  <c r="N187" i="1"/>
  <c r="L188" i="1"/>
  <c r="N188" i="1" s="1"/>
  <c r="F19" i="1"/>
  <c r="L19" i="1"/>
  <c r="N19" i="1" s="1"/>
  <c r="F31" i="1"/>
  <c r="L31" i="1"/>
  <c r="F43" i="1"/>
  <c r="F188" i="1"/>
  <c r="L212" i="1"/>
  <c r="N211" i="1"/>
  <c r="L200" i="1"/>
  <c r="N199" i="1"/>
  <c r="N224" i="1" l="1"/>
  <c r="N140" i="1"/>
  <c r="N80" i="1"/>
  <c r="N92" i="1"/>
  <c r="N31" i="1"/>
  <c r="N43" i="1"/>
  <c r="N200" i="1"/>
  <c r="N212" i="1"/>
</calcChain>
</file>

<file path=xl/sharedStrings.xml><?xml version="1.0" encoding="utf-8"?>
<sst xmlns="http://schemas.openxmlformats.org/spreadsheetml/2006/main" count="224" uniqueCount="158">
  <si>
    <t>A SUMMARY OF EXTERNAL TRADE DATA</t>
  </si>
  <si>
    <t>Exports</t>
  </si>
  <si>
    <t xml:space="preserve">Imports </t>
  </si>
  <si>
    <t xml:space="preserve">Trade Balance </t>
  </si>
  <si>
    <t>Month</t>
  </si>
  <si>
    <t xml:space="preserve">Cumulative </t>
  </si>
  <si>
    <t>% Month</t>
  </si>
  <si>
    <t>% Cumul.</t>
  </si>
  <si>
    <t>Jan                       2002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</si>
  <si>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</si>
  <si>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</si>
  <si>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</si>
  <si>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</si>
  <si>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</si>
  <si>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</si>
  <si>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</si>
  <si>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</si>
  <si>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</si>
  <si>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</si>
  <si>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>December</t>
  </si>
  <si>
    <t>Jan                       2003</t>
  </si>
  <si>
    <t>July</t>
  </si>
  <si>
    <t>Jan                       2004</t>
  </si>
  <si>
    <t xml:space="preserve">Feb </t>
  </si>
  <si>
    <t xml:space="preserve">March </t>
  </si>
  <si>
    <t>May</t>
  </si>
  <si>
    <t>June</t>
  </si>
  <si>
    <t>August</t>
  </si>
  <si>
    <t>November</t>
  </si>
  <si>
    <t>Period</t>
  </si>
  <si>
    <t>Monthly Value</t>
  </si>
  <si>
    <t>Cumulative Value</t>
  </si>
  <si>
    <t>Source: Sri Lanka Customs</t>
  </si>
  <si>
    <t xml:space="preserve">http://www.cbsl.gov.lk/pics_n_docs/08_stat/_docs/xls_external_sector/table2.02.xls </t>
  </si>
  <si>
    <t xml:space="preserve">http://www.cbsl.gov.lk/pics_n_docs/08_stat/_docs/xls_external_sector/table2.04.xls </t>
  </si>
  <si>
    <t>(a) Provisional</t>
  </si>
  <si>
    <t>Cum. % change (Y-o-Y)</t>
  </si>
  <si>
    <t>Monthly % change (Y-o-Y)</t>
  </si>
  <si>
    <t>Category</t>
  </si>
  <si>
    <t>(US$ mn)</t>
  </si>
  <si>
    <t>Change</t>
  </si>
  <si>
    <t>(%)</t>
  </si>
  <si>
    <t xml:space="preserve">Jan-Mar </t>
  </si>
  <si>
    <t>1.  Consumer goods</t>
  </si>
  <si>
    <t>Food and beverages</t>
  </si>
  <si>
    <t>Cereals and milling industry products</t>
  </si>
  <si>
    <t xml:space="preserve">    o/w Rice</t>
  </si>
  <si>
    <t>Dairy products</t>
  </si>
  <si>
    <t>Vegetables</t>
  </si>
  <si>
    <t>Seafood</t>
  </si>
  <si>
    <t>Sugar and confectionery</t>
  </si>
  <si>
    <t>Spices</t>
  </si>
  <si>
    <t>Other food and beverages</t>
  </si>
  <si>
    <t>Non-food consumer goods</t>
  </si>
  <si>
    <t>Personal vehicles</t>
  </si>
  <si>
    <t>Medical and pharmaceuticals</t>
  </si>
  <si>
    <t>Home appliances</t>
  </si>
  <si>
    <t xml:space="preserve"> Clothing and accessories</t>
  </si>
  <si>
    <t xml:space="preserve"> Telecommunication devices</t>
  </si>
  <si>
    <t xml:space="preserve"> Printed materials and stationary</t>
  </si>
  <si>
    <t>Other non-food consumables</t>
  </si>
  <si>
    <t>2.  Intermediate goods</t>
  </si>
  <si>
    <t>Fuel</t>
  </si>
  <si>
    <t xml:space="preserve">        o/w  Crude oil</t>
  </si>
  <si>
    <t xml:space="preserve">                  Refined petroleum</t>
  </si>
  <si>
    <t xml:space="preserve">                  Coal</t>
  </si>
  <si>
    <t>Diamonds, precious stones and metals</t>
  </si>
  <si>
    <t xml:space="preserve">       o/w   Gold</t>
  </si>
  <si>
    <t>Textiles and textile articles</t>
  </si>
  <si>
    <t>Paper and paperboard and articles thereof</t>
  </si>
  <si>
    <t>Vehicle and machinery parts</t>
  </si>
  <si>
    <t>Wheat and maize</t>
  </si>
  <si>
    <t>Base metals</t>
  </si>
  <si>
    <t>Plastic and articles thereof</t>
  </si>
  <si>
    <t>Unmanufactured tobacco</t>
  </si>
  <si>
    <t>Fertiliser</t>
  </si>
  <si>
    <t>Food preparations</t>
  </si>
  <si>
    <t xml:space="preserve"> Other intermediate goods</t>
  </si>
  <si>
    <t>3.  Investment goods</t>
  </si>
  <si>
    <t>Machinery and equipment</t>
  </si>
  <si>
    <t>Building material</t>
  </si>
  <si>
    <t>Transport equipment</t>
  </si>
  <si>
    <t>Other investment goods</t>
  </si>
  <si>
    <t>4.  Unclassified imports</t>
  </si>
  <si>
    <t xml:space="preserve">Total imports  </t>
  </si>
  <si>
    <t>Table 3 :Import Performance (a)</t>
  </si>
  <si>
    <t>Growth %</t>
  </si>
  <si>
    <t>Jan-Mar-2018</t>
  </si>
  <si>
    <t>Jan-Mar-2019</t>
  </si>
  <si>
    <t>1.  Consumer  goods</t>
  </si>
  <si>
    <t xml:space="preserve">        Food and beverages</t>
  </si>
  <si>
    <t xml:space="preserve">        Non-food consumer goods</t>
  </si>
  <si>
    <t>Personal Motor Vehicles</t>
  </si>
  <si>
    <t xml:space="preserve"> Home appliances </t>
  </si>
  <si>
    <t>2.  Intermediate   goods</t>
  </si>
  <si>
    <t xml:space="preserve">            Petroleum : Crude oil</t>
  </si>
  <si>
    <t xml:space="preserve">     Refined Petroleum</t>
  </si>
  <si>
    <t>Coal</t>
  </si>
  <si>
    <t>Plastic  and articles thereof</t>
  </si>
  <si>
    <t>Diamonds and precious stones and metals</t>
  </si>
  <si>
    <t>Gold</t>
  </si>
  <si>
    <t>3.  Investment  goods</t>
  </si>
  <si>
    <t>Other investment Goods</t>
  </si>
  <si>
    <t>4.  Unclassified  imports</t>
  </si>
  <si>
    <t xml:space="preserve">          Rice</t>
  </si>
  <si>
    <t>Other</t>
  </si>
  <si>
    <t xml:space="preserve">Jan-17 </t>
  </si>
  <si>
    <t xml:space="preserve">Feb-17 </t>
  </si>
  <si>
    <t xml:space="preserve">Mar-17 </t>
  </si>
  <si>
    <t xml:space="preserve">Apr-17 </t>
  </si>
  <si>
    <t xml:space="preserve">May-17 </t>
  </si>
  <si>
    <t xml:space="preserve">Jun-17 </t>
  </si>
  <si>
    <t xml:space="preserve">Jul-17 </t>
  </si>
  <si>
    <t xml:space="preserve">Aug-17 </t>
  </si>
  <si>
    <t xml:space="preserve">Sep-17 </t>
  </si>
  <si>
    <t xml:space="preserve">Oct-17 </t>
  </si>
  <si>
    <t xml:space="preserve">Nov-17 </t>
  </si>
  <si>
    <t xml:space="preserve">Dec-17 </t>
  </si>
  <si>
    <t xml:space="preserve">Jan-18 </t>
  </si>
  <si>
    <t xml:space="preserve">Feb-18 </t>
  </si>
  <si>
    <t xml:space="preserve">Mar-18 </t>
  </si>
  <si>
    <t xml:space="preserve">Apr-18 </t>
  </si>
  <si>
    <t xml:space="preserve">May-18 </t>
  </si>
  <si>
    <t xml:space="preserve">Jun-18 </t>
  </si>
  <si>
    <t xml:space="preserve">Jul-18 </t>
  </si>
  <si>
    <t xml:space="preserve">Aug-18 </t>
  </si>
  <si>
    <t xml:space="preserve">Sep-18 </t>
  </si>
  <si>
    <t xml:space="preserve">Oct-18 </t>
  </si>
  <si>
    <t xml:space="preserve">Nov-18 </t>
  </si>
  <si>
    <t xml:space="preserve">Dec-18 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</si>
  <si>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</si>
  <si>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</si>
  <si>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</si>
  <si>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</si>
  <si>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</si>
  <si>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</si>
  <si>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</si>
  <si>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</si>
  <si>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</si>
  <si>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</si>
  <si>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</si>
  <si>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</si>
  <si>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(values in US$ Mn. )</t>
  </si>
  <si>
    <t>Jan-25 (a)</t>
  </si>
  <si>
    <t>Feb-25 (a)</t>
  </si>
  <si>
    <t>Mar-25 (a)</t>
  </si>
  <si>
    <t>Apr-25 (a)</t>
  </si>
  <si>
    <t>May-25 (a)</t>
  </si>
  <si>
    <t>Jun-25 (a)</t>
  </si>
  <si>
    <t>Jul-25 (a)</t>
  </si>
  <si>
    <t>Aug-25 (a)</t>
  </si>
  <si>
    <t>Sep-25 (a)</t>
  </si>
  <si>
    <t>Dec-25 (a)</t>
  </si>
  <si>
    <t>Oct-25 (a)</t>
  </si>
  <si>
    <t>Jan-26 (a)</t>
  </si>
  <si>
    <t>Nov-25 (a)</t>
  </si>
  <si>
    <t>Feb-26 (a)</t>
  </si>
  <si>
    <t>SDDS Submission - February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</si>
</sst>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0.0"/>
    <numFmt numFmtId="167" formatCode="#,##0.0"/>
    <numFmt numFmtId="168" formatCode="_(* #,##0_);_(* \(#,##0\);_(* &quot;-&quot;??_);_(@_)"/>
    <numFmt numFmtId="169" formatCode="_-* #,##0_-;\-* #,##0_-;_-* &quot;-&quot;??_-;_-@_-"/>
    <numFmt numFmtId="170" formatCode="0.0_)"/>
    <numFmt numFmtId="171" formatCode="_-* #,##0.0_-;\-* #,##0.0_-;_-* &quot;-&quot;??_-;_-@_-"/>
    <numFmt numFmtId="172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.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38">
    <xf numFmtId="0" fontId="0" fillId="0" borderId="0" xfId="0"/>
    <xf numFmtId="165" fontId="0" fillId="0" borderId="0" xfId="0" applyNumberFormat="1"/>
    <xf numFmtId="165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Border="1" applyAlignment="1"/>
    <xf numFmtId="165" fontId="5" fillId="0" borderId="2" xfId="0" quotePrefix="1" applyNumberFormat="1" applyFont="1" applyBorder="1" applyAlignment="1">
      <alignment horizontal="center"/>
    </xf>
    <xf numFmtId="165" fontId="5" fillId="0" borderId="3" xfId="1" applyNumberFormat="1" applyFont="1" applyBorder="1"/>
    <xf numFmtId="43" fontId="5" fillId="0" borderId="3" xfId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5" fillId="0" borderId="5" xfId="1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5" fontId="5" fillId="2" borderId="3" xfId="1" applyNumberFormat="1" applyFont="1" applyFill="1" applyBorder="1"/>
    <xf numFmtId="43" fontId="5" fillId="2" borderId="3" xfId="1" applyFont="1" applyFill="1" applyBorder="1"/>
    <xf numFmtId="166" fontId="5" fillId="2" borderId="1" xfId="0" applyNumberFormat="1" applyFont="1" applyFill="1" applyBorder="1"/>
    <xf numFmtId="166" fontId="5" fillId="2" borderId="3" xfId="0" applyNumberFormat="1" applyFont="1" applyFill="1" applyBorder="1"/>
    <xf numFmtId="166" fontId="5" fillId="2" borderId="4" xfId="0" applyNumberFormat="1" applyFont="1" applyFill="1" applyBorder="1"/>
    <xf numFmtId="165" fontId="5" fillId="2" borderId="5" xfId="1" applyNumberFormat="1" applyFont="1" applyFill="1" applyBorder="1"/>
    <xf numFmtId="43" fontId="5" fillId="2" borderId="5" xfId="1" applyFont="1" applyFill="1" applyBorder="1"/>
    <xf numFmtId="167" fontId="5" fillId="2" borderId="6" xfId="0" applyNumberFormat="1" applyFont="1" applyFill="1" applyBorder="1"/>
    <xf numFmtId="166" fontId="5" fillId="2" borderId="6" xfId="0" applyNumberFormat="1" applyFont="1" applyFill="1" applyBorder="1"/>
    <xf numFmtId="166" fontId="5" fillId="2" borderId="5" xfId="0" applyNumberFormat="1" applyFont="1" applyFill="1" applyBorder="1"/>
    <xf numFmtId="166" fontId="5" fillId="2" borderId="7" xfId="0" applyNumberFormat="1" applyFont="1" applyFill="1" applyBorder="1"/>
    <xf numFmtId="165" fontId="5" fillId="2" borderId="8" xfId="1" applyNumberFormat="1" applyFont="1" applyFill="1" applyBorder="1"/>
    <xf numFmtId="43" fontId="5" fillId="2" borderId="8" xfId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/>
    <xf numFmtId="0" fontId="5" fillId="2" borderId="8" xfId="0" applyFont="1" applyFill="1" applyBorder="1"/>
    <xf numFmtId="166" fontId="5" fillId="2" borderId="9" xfId="0" applyNumberFormat="1" applyFont="1" applyFill="1" applyBorder="1"/>
    <xf numFmtId="165" fontId="5" fillId="0" borderId="8" xfId="1" applyNumberFormat="1" applyFont="1" applyFill="1" applyBorder="1"/>
    <xf numFmtId="43" fontId="5" fillId="0" borderId="8" xfId="1" applyFont="1" applyFill="1" applyBorder="1"/>
    <xf numFmtId="167" fontId="5" fillId="0" borderId="0" xfId="0" applyNumberFormat="1" applyFont="1"/>
    <xf numFmtId="166" fontId="5" fillId="0" borderId="0" xfId="0" applyNumberFormat="1" applyFont="1"/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8" xfId="0" applyFont="1" applyBorder="1"/>
    <xf numFmtId="0" fontId="6" fillId="0" borderId="0" xfId="0" applyFont="1"/>
    <xf numFmtId="0" fontId="5" fillId="2" borderId="5" xfId="0" applyFont="1" applyFill="1" applyBorder="1"/>
    <xf numFmtId="165" fontId="5" fillId="0" borderId="3" xfId="1" applyNumberFormat="1" applyFont="1" applyFill="1" applyBorder="1"/>
    <xf numFmtId="43" fontId="5" fillId="0" borderId="3" xfId="1" applyFont="1" applyFill="1" applyBorder="1"/>
    <xf numFmtId="167" fontId="5" fillId="0" borderId="1" xfId="0" applyNumberFormat="1" applyFont="1" applyBorder="1"/>
    <xf numFmtId="166" fontId="5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7" fillId="0" borderId="0" xfId="0" applyFont="1"/>
    <xf numFmtId="165" fontId="5" fillId="0" borderId="5" xfId="1" applyNumberFormat="1" applyFont="1" applyFill="1" applyBorder="1"/>
    <xf numFmtId="43" fontId="5" fillId="0" borderId="5" xfId="1" applyFont="1" applyFill="1" applyBorder="1"/>
    <xf numFmtId="167" fontId="5" fillId="0" borderId="6" xfId="0" applyNumberFormat="1" applyFont="1" applyBorder="1"/>
    <xf numFmtId="166" fontId="5" fillId="0" borderId="6" xfId="0" applyNumberFormat="1" applyFont="1" applyBorder="1"/>
    <xf numFmtId="166" fontId="5" fillId="0" borderId="5" xfId="0" applyNumberFormat="1" applyFont="1" applyBorder="1"/>
    <xf numFmtId="166" fontId="5" fillId="0" borderId="7" xfId="0" applyNumberFormat="1" applyFont="1" applyBorder="1"/>
    <xf numFmtId="0" fontId="8" fillId="0" borderId="0" xfId="0" applyFont="1"/>
    <xf numFmtId="0" fontId="9" fillId="0" borderId="0" xfId="0" applyFont="1"/>
    <xf numFmtId="165" fontId="6" fillId="0" borderId="10" xfId="1" applyNumberFormat="1" applyFont="1" applyFill="1" applyBorder="1" applyAlignment="1">
      <alignment horizontal="center" vertical="center" textRotation="90" wrapText="1"/>
    </xf>
    <xf numFmtId="43" fontId="6" fillId="0" borderId="10" xfId="1" applyFont="1" applyFill="1" applyBorder="1" applyAlignment="1">
      <alignment horizontal="center" vertical="center" textRotation="90" wrapText="1"/>
    </xf>
    <xf numFmtId="167" fontId="6" fillId="0" borderId="11" xfId="0" applyNumberFormat="1" applyFont="1" applyBorder="1" applyAlignment="1">
      <alignment horizontal="center" vertical="center" textRotation="90" wrapText="1"/>
    </xf>
    <xf numFmtId="166" fontId="6" fillId="0" borderId="11" xfId="0" applyNumberFormat="1" applyFont="1" applyBorder="1" applyAlignment="1">
      <alignment horizontal="center" vertical="center" textRotation="90" wrapText="1"/>
    </xf>
    <xf numFmtId="165" fontId="5" fillId="0" borderId="0" xfId="1" applyNumberFormat="1" applyFont="1"/>
    <xf numFmtId="168" fontId="5" fillId="0" borderId="0" xfId="1" applyNumberFormat="1" applyFont="1"/>
    <xf numFmtId="168" fontId="5" fillId="0" borderId="6" xfId="0" applyNumberFormat="1" applyFont="1" applyBorder="1"/>
    <xf numFmtId="168" fontId="5" fillId="0" borderId="5" xfId="1" applyNumberFormat="1" applyFont="1" applyBorder="1"/>
    <xf numFmtId="168" fontId="5" fillId="0" borderId="6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/>
    <xf numFmtId="0" fontId="6" fillId="0" borderId="6" xfId="0" applyFont="1" applyBorder="1"/>
    <xf numFmtId="168" fontId="5" fillId="0" borderId="0" xfId="0" applyNumberFormat="1" applyFont="1"/>
    <xf numFmtId="168" fontId="5" fillId="0" borderId="8" xfId="1" applyNumberFormat="1" applyFont="1" applyBorder="1"/>
    <xf numFmtId="168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0" xfId="1" applyNumberFormat="1" applyFont="1" applyFill="1" applyBorder="1"/>
    <xf numFmtId="168" fontId="5" fillId="0" borderId="8" xfId="1" applyNumberFormat="1" applyFont="1" applyFill="1" applyBorder="1"/>
    <xf numFmtId="165" fontId="5" fillId="3" borderId="0" xfId="1" applyNumberFormat="1" applyFont="1" applyFill="1"/>
    <xf numFmtId="168" fontId="5" fillId="3" borderId="0" xfId="1" applyNumberFormat="1" applyFont="1" applyFill="1"/>
    <xf numFmtId="168" fontId="5" fillId="3" borderId="0" xfId="0" applyNumberFormat="1" applyFont="1" applyFill="1"/>
    <xf numFmtId="166" fontId="5" fillId="3" borderId="0" xfId="0" applyNumberFormat="1" applyFont="1" applyFill="1"/>
    <xf numFmtId="168" fontId="5" fillId="3" borderId="8" xfId="1" applyNumberFormat="1" applyFont="1" applyFill="1" applyBorder="1"/>
    <xf numFmtId="168" fontId="5" fillId="3" borderId="0" xfId="1" applyNumberFormat="1" applyFont="1" applyFill="1" applyBorder="1"/>
    <xf numFmtId="166" fontId="5" fillId="3" borderId="9" xfId="0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 applyBorder="1"/>
    <xf numFmtId="0" fontId="6" fillId="3" borderId="0" xfId="0" applyFont="1" applyFill="1"/>
    <xf numFmtId="165" fontId="6" fillId="3" borderId="3" xfId="1" applyNumberFormat="1" applyFont="1" applyFill="1" applyBorder="1"/>
    <xf numFmtId="168" fontId="6" fillId="3" borderId="3" xfId="1" applyNumberFormat="1" applyFont="1" applyFill="1" applyBorder="1"/>
    <xf numFmtId="168" fontId="6" fillId="3" borderId="1" xfId="0" applyNumberFormat="1" applyFont="1" applyFill="1" applyBorder="1"/>
    <xf numFmtId="166" fontId="6" fillId="3" borderId="1" xfId="0" applyNumberFormat="1" applyFont="1" applyFill="1" applyBorder="1"/>
    <xf numFmtId="168" fontId="6" fillId="3" borderId="1" xfId="1" applyNumberFormat="1" applyFont="1" applyFill="1" applyBorder="1"/>
    <xf numFmtId="166" fontId="6" fillId="3" borderId="4" xfId="0" applyNumberFormat="1" applyFont="1" applyFill="1" applyBorder="1"/>
    <xf numFmtId="3" fontId="6" fillId="3" borderId="3" xfId="1" applyNumberFormat="1" applyFont="1" applyFill="1" applyBorder="1"/>
    <xf numFmtId="3" fontId="6" fillId="3" borderId="1" xfId="1" applyNumberFormat="1" applyFont="1" applyFill="1" applyBorder="1"/>
    <xf numFmtId="0" fontId="0" fillId="3" borderId="0" xfId="0" applyFill="1"/>
    <xf numFmtId="165" fontId="5" fillId="0" borderId="5" xfId="1" applyNumberFormat="1" applyFont="1" applyBorder="1"/>
    <xf numFmtId="168" fontId="5" fillId="0" borderId="6" xfId="1" applyNumberFormat="1" applyFont="1" applyBorder="1"/>
    <xf numFmtId="3" fontId="5" fillId="0" borderId="6" xfId="1" applyNumberFormat="1" applyFont="1" applyBorder="1"/>
    <xf numFmtId="165" fontId="5" fillId="0" borderId="8" xfId="1" applyNumberFormat="1" applyFont="1" applyBorder="1"/>
    <xf numFmtId="168" fontId="5" fillId="0" borderId="0" xfId="1" applyNumberFormat="1" applyFont="1" applyBorder="1"/>
    <xf numFmtId="3" fontId="5" fillId="0" borderId="0" xfId="1" applyNumberFormat="1" applyFont="1" applyBorder="1"/>
    <xf numFmtId="165" fontId="5" fillId="3" borderId="8" xfId="1" applyNumberFormat="1" applyFont="1" applyFill="1" applyBorder="1"/>
    <xf numFmtId="168" fontId="6" fillId="0" borderId="6" xfId="0" applyNumberFormat="1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3" fontId="6" fillId="0" borderId="6" xfId="1" applyNumberFormat="1" applyFont="1" applyBorder="1"/>
    <xf numFmtId="168" fontId="6" fillId="0" borderId="6" xfId="1" applyNumberFormat="1" applyFont="1" applyFill="1" applyBorder="1"/>
    <xf numFmtId="168" fontId="6" fillId="0" borderId="5" xfId="1" applyNumberFormat="1" applyFont="1" applyFill="1" applyBorder="1"/>
    <xf numFmtId="168" fontId="6" fillId="0" borderId="0" xfId="0" applyNumberFormat="1" applyFont="1"/>
    <xf numFmtId="166" fontId="6" fillId="0" borderId="0" xfId="0" applyNumberFormat="1" applyFont="1"/>
    <xf numFmtId="166" fontId="6" fillId="0" borderId="9" xfId="0" applyNumberFormat="1" applyFont="1" applyBorder="1"/>
    <xf numFmtId="3" fontId="6" fillId="0" borderId="0" xfId="1" applyNumberFormat="1" applyFont="1" applyBorder="1"/>
    <xf numFmtId="168" fontId="6" fillId="0" borderId="0" xfId="1" applyNumberFormat="1" applyFont="1" applyFill="1" applyBorder="1"/>
    <xf numFmtId="168" fontId="6" fillId="0" borderId="8" xfId="1" applyNumberFormat="1" applyFont="1" applyFill="1" applyBorder="1"/>
    <xf numFmtId="165" fontId="6" fillId="3" borderId="8" xfId="1" applyNumberFormat="1" applyFont="1" applyFill="1" applyBorder="1"/>
    <xf numFmtId="168" fontId="6" fillId="3" borderId="8" xfId="1" applyNumberFormat="1" applyFont="1" applyFill="1" applyBorder="1"/>
    <xf numFmtId="168" fontId="6" fillId="3" borderId="0" xfId="0" applyNumberFormat="1" applyFont="1" applyFill="1"/>
    <xf numFmtId="166" fontId="6" fillId="3" borderId="0" xfId="0" applyNumberFormat="1" applyFont="1" applyFill="1"/>
    <xf numFmtId="168" fontId="6" fillId="3" borderId="0" xfId="1" applyNumberFormat="1" applyFont="1" applyFill="1" applyBorder="1"/>
    <xf numFmtId="166" fontId="6" fillId="3" borderId="9" xfId="0" applyNumberFormat="1" applyFont="1" applyFill="1" applyBorder="1"/>
    <xf numFmtId="3" fontId="6" fillId="3" borderId="0" xfId="1" applyNumberFormat="1" applyFont="1" applyFill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3" borderId="8" xfId="1" applyNumberFormat="1" applyFont="1" applyFill="1" applyBorder="1"/>
    <xf numFmtId="165" fontId="6" fillId="0" borderId="5" xfId="1" applyNumberFormat="1" applyFont="1" applyFill="1" applyBorder="1"/>
    <xf numFmtId="165" fontId="6" fillId="0" borderId="8" xfId="1" applyNumberFormat="1" applyFont="1" applyFill="1" applyBorder="1"/>
    <xf numFmtId="3" fontId="6" fillId="0" borderId="8" xfId="1" applyNumberFormat="1" applyFont="1" applyFill="1" applyBorder="1"/>
    <xf numFmtId="3" fontId="6" fillId="0" borderId="0" xfId="1" applyNumberFormat="1" applyFont="1" applyFill="1" applyBorder="1"/>
    <xf numFmtId="165" fontId="11" fillId="3" borderId="3" xfId="1" applyNumberFormat="1" applyFont="1" applyFill="1" applyBorder="1"/>
    <xf numFmtId="169" fontId="11" fillId="3" borderId="8" xfId="1" applyNumberFormat="1" applyFont="1" applyFill="1" applyBorder="1"/>
    <xf numFmtId="168" fontId="6" fillId="3" borderId="12" xfId="0" applyNumberFormat="1" applyFont="1" applyFill="1" applyBorder="1"/>
    <xf numFmtId="166" fontId="6" fillId="3" borderId="12" xfId="0" applyNumberFormat="1" applyFont="1" applyFill="1" applyBorder="1"/>
    <xf numFmtId="166" fontId="6" fillId="3" borderId="13" xfId="0" applyNumberFormat="1" applyFont="1" applyFill="1" applyBorder="1"/>
    <xf numFmtId="3" fontId="6" fillId="3" borderId="14" xfId="1" applyNumberFormat="1" applyFont="1" applyFill="1" applyBorder="1"/>
    <xf numFmtId="3" fontId="6" fillId="3" borderId="12" xfId="1" applyNumberFormat="1" applyFont="1" applyFill="1" applyBorder="1"/>
    <xf numFmtId="165" fontId="6" fillId="4" borderId="3" xfId="1" applyNumberFormat="1" applyFont="1" applyFill="1" applyBorder="1"/>
    <xf numFmtId="168" fontId="6" fillId="4" borderId="3" xfId="1" applyNumberFormat="1" applyFont="1" applyFill="1" applyBorder="1"/>
    <xf numFmtId="168" fontId="6" fillId="4" borderId="1" xfId="0" applyNumberFormat="1" applyFont="1" applyFill="1" applyBorder="1"/>
    <xf numFmtId="166" fontId="6" fillId="4" borderId="1" xfId="0" applyNumberFormat="1" applyFont="1" applyFill="1" applyBorder="1"/>
    <xf numFmtId="168" fontId="6" fillId="4" borderId="1" xfId="1" applyNumberFormat="1" applyFont="1" applyFill="1" applyBorder="1"/>
    <xf numFmtId="166" fontId="6" fillId="4" borderId="4" xfId="0" applyNumberFormat="1" applyFont="1" applyFill="1" applyBorder="1"/>
    <xf numFmtId="3" fontId="6" fillId="4" borderId="3" xfId="1" applyNumberFormat="1" applyFont="1" applyFill="1" applyBorder="1"/>
    <xf numFmtId="3" fontId="6" fillId="4" borderId="1" xfId="1" applyNumberFormat="1" applyFont="1" applyFill="1" applyBorder="1"/>
    <xf numFmtId="165" fontId="6" fillId="4" borderId="5" xfId="1" applyNumberFormat="1" applyFont="1" applyFill="1" applyBorder="1"/>
    <xf numFmtId="168" fontId="6" fillId="4" borderId="5" xfId="1" applyNumberFormat="1" applyFont="1" applyFill="1" applyBorder="1"/>
    <xf numFmtId="168" fontId="6" fillId="4" borderId="6" xfId="0" applyNumberFormat="1" applyFont="1" applyFill="1" applyBorder="1"/>
    <xf numFmtId="166" fontId="6" fillId="4" borderId="6" xfId="0" applyNumberFormat="1" applyFont="1" applyFill="1" applyBorder="1"/>
    <xf numFmtId="168" fontId="6" fillId="4" borderId="6" xfId="1" applyNumberFormat="1" applyFont="1" applyFill="1" applyBorder="1"/>
    <xf numFmtId="166" fontId="6" fillId="4" borderId="7" xfId="0" applyNumberFormat="1" applyFont="1" applyFill="1" applyBorder="1"/>
    <xf numFmtId="3" fontId="6" fillId="4" borderId="6" xfId="1" applyNumberFormat="1" applyFont="1" applyFill="1" applyBorder="1"/>
    <xf numFmtId="165" fontId="6" fillId="4" borderId="8" xfId="1" applyNumberFormat="1" applyFont="1" applyFill="1" applyBorder="1"/>
    <xf numFmtId="168" fontId="6" fillId="4" borderId="8" xfId="1" applyNumberFormat="1" applyFont="1" applyFill="1" applyBorder="1"/>
    <xf numFmtId="168" fontId="6" fillId="4" borderId="0" xfId="0" applyNumberFormat="1" applyFont="1" applyFill="1"/>
    <xf numFmtId="166" fontId="6" fillId="4" borderId="0" xfId="0" applyNumberFormat="1" applyFont="1" applyFill="1"/>
    <xf numFmtId="168" fontId="6" fillId="4" borderId="0" xfId="1" applyNumberFormat="1" applyFont="1" applyFill="1" applyBorder="1"/>
    <xf numFmtId="166" fontId="6" fillId="4" borderId="9" xfId="0" applyNumberFormat="1" applyFont="1" applyFill="1" applyBorder="1"/>
    <xf numFmtId="3" fontId="6" fillId="4" borderId="0" xfId="1" applyNumberFormat="1" applyFont="1" applyFill="1" applyBorder="1"/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165" fontId="6" fillId="4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" applyNumberFormat="1" applyFont="1" applyFill="1" applyBorder="1"/>
    <xf numFmtId="165" fontId="10" fillId="4" borderId="8" xfId="1" applyNumberFormat="1" applyFont="1" applyFill="1" applyBorder="1"/>
    <xf numFmtId="168" fontId="10" fillId="4" borderId="8" xfId="1" applyNumberFormat="1" applyFont="1" applyFill="1" applyBorder="1"/>
    <xf numFmtId="165" fontId="10" fillId="4" borderId="5" xfId="1" applyNumberFormat="1" applyFont="1" applyFill="1" applyBorder="1"/>
    <xf numFmtId="168" fontId="10" fillId="4" borderId="5" xfId="1" applyNumberFormat="1" applyFont="1" applyFill="1" applyBorder="1"/>
    <xf numFmtId="0" fontId="12" fillId="0" borderId="0" xfId="0" applyFont="1"/>
    <xf numFmtId="165" fontId="12" fillId="0" borderId="0" xfId="0" applyNumberFormat="1" applyFont="1"/>
    <xf numFmtId="169" fontId="11" fillId="3" borderId="14" xfId="1" applyNumberFormat="1" applyFont="1" applyFill="1" applyBorder="1"/>
    <xf numFmtId="166" fontId="6" fillId="0" borderId="15" xfId="0" applyNumberFormat="1" applyFont="1" applyBorder="1" applyAlignment="1">
      <alignment horizontal="center" vertical="center" textRotation="90" wrapText="1"/>
    </xf>
    <xf numFmtId="165" fontId="6" fillId="0" borderId="5" xfId="2" applyNumberFormat="1" applyFont="1" applyFill="1" applyBorder="1"/>
    <xf numFmtId="168" fontId="6" fillId="0" borderId="5" xfId="2" applyNumberFormat="1" applyFont="1" applyFill="1" applyBorder="1"/>
    <xf numFmtId="168" fontId="6" fillId="0" borderId="6" xfId="2" applyNumberFormat="1" applyFont="1" applyFill="1" applyBorder="1"/>
    <xf numFmtId="3" fontId="6" fillId="0" borderId="5" xfId="2" applyNumberFormat="1" applyFont="1" applyBorder="1"/>
    <xf numFmtId="3" fontId="6" fillId="0" borderId="6" xfId="2" applyNumberFormat="1" applyFont="1" applyBorder="1"/>
    <xf numFmtId="165" fontId="6" fillId="0" borderId="8" xfId="2" applyNumberFormat="1" applyFont="1" applyFill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3" fontId="6" fillId="0" borderId="8" xfId="2" applyNumberFormat="1" applyFont="1" applyBorder="1"/>
    <xf numFmtId="3" fontId="6" fillId="0" borderId="0" xfId="2" applyNumberFormat="1" applyFont="1" applyBorder="1"/>
    <xf numFmtId="165" fontId="6" fillId="3" borderId="8" xfId="2" applyNumberFormat="1" applyFont="1" applyFill="1" applyBorder="1"/>
    <xf numFmtId="168" fontId="6" fillId="3" borderId="8" xfId="2" applyNumberFormat="1" applyFont="1" applyFill="1" applyBorder="1"/>
    <xf numFmtId="168" fontId="6" fillId="3" borderId="0" xfId="2" applyNumberFormat="1" applyFont="1" applyFill="1" applyBorder="1"/>
    <xf numFmtId="3" fontId="6" fillId="3" borderId="8" xfId="2" applyNumberFormat="1" applyFont="1" applyFill="1" applyBorder="1"/>
    <xf numFmtId="3" fontId="6" fillId="3" borderId="0" xfId="2" applyNumberFormat="1" applyFont="1" applyFill="1" applyBorder="1"/>
    <xf numFmtId="165" fontId="6" fillId="3" borderId="3" xfId="2" applyNumberFormat="1" applyFont="1" applyFill="1" applyBorder="1"/>
    <xf numFmtId="168" fontId="6" fillId="3" borderId="3" xfId="2" applyNumberFormat="1" applyFont="1" applyFill="1" applyBorder="1"/>
    <xf numFmtId="168" fontId="6" fillId="3" borderId="1" xfId="2" applyNumberFormat="1" applyFont="1" applyFill="1" applyBorder="1"/>
    <xf numFmtId="3" fontId="6" fillId="3" borderId="3" xfId="2" applyNumberFormat="1" applyFont="1" applyFill="1" applyBorder="1"/>
    <xf numFmtId="3" fontId="6" fillId="3" borderId="1" xfId="2" applyNumberFormat="1" applyFont="1" applyFill="1" applyBorder="1"/>
    <xf numFmtId="165" fontId="6" fillId="0" borderId="16" xfId="2" applyNumberFormat="1" applyFont="1" applyFill="1" applyBorder="1"/>
    <xf numFmtId="165" fontId="6" fillId="5" borderId="8" xfId="2" applyNumberFormat="1" applyFont="1" applyFill="1" applyBorder="1"/>
    <xf numFmtId="165" fontId="6" fillId="5" borderId="16" xfId="2" applyNumberFormat="1" applyFont="1" applyFill="1" applyBorder="1"/>
    <xf numFmtId="165" fontId="6" fillId="5" borderId="17" xfId="2" applyNumberFormat="1" applyFont="1" applyFill="1" applyBorder="1"/>
    <xf numFmtId="168" fontId="6" fillId="3" borderId="12" xfId="2" applyNumberFormat="1" applyFont="1" applyFill="1" applyBorder="1"/>
    <xf numFmtId="168" fontId="6" fillId="3" borderId="14" xfId="2" applyNumberFormat="1" applyFont="1" applyFill="1" applyBorder="1"/>
    <xf numFmtId="3" fontId="6" fillId="3" borderId="14" xfId="2" applyNumberFormat="1" applyFont="1" applyFill="1" applyBorder="1"/>
    <xf numFmtId="3" fontId="6" fillId="3" borderId="12" xfId="2" applyNumberFormat="1" applyFont="1" applyFill="1" applyBorder="1"/>
    <xf numFmtId="3" fontId="6" fillId="0" borderId="8" xfId="2" applyNumberFormat="1" applyFont="1" applyFill="1" applyBorder="1"/>
    <xf numFmtId="3" fontId="6" fillId="0" borderId="0" xfId="2" applyNumberFormat="1" applyFont="1" applyFill="1" applyBorder="1"/>
    <xf numFmtId="165" fontId="6" fillId="0" borderId="18" xfId="2" applyNumberFormat="1" applyFont="1" applyFill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165" fontId="6" fillId="3" borderId="16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166" fontId="0" fillId="0" borderId="0" xfId="0" applyNumberFormat="1"/>
    <xf numFmtId="43" fontId="0" fillId="0" borderId="0" xfId="1" applyFont="1" applyFill="1"/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17" fillId="7" borderId="2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right" vertical="center"/>
    </xf>
    <xf numFmtId="4" fontId="17" fillId="7" borderId="24" xfId="0" applyNumberFormat="1" applyFont="1" applyFill="1" applyBorder="1" applyAlignment="1">
      <alignment horizontal="right" vertical="center"/>
    </xf>
    <xf numFmtId="0" fontId="18" fillId="8" borderId="23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17" fillId="6" borderId="23" xfId="0" applyFont="1" applyFill="1" applyBorder="1" applyAlignment="1">
      <alignment vertical="center"/>
    </xf>
    <xf numFmtId="4" fontId="17" fillId="6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170" fontId="22" fillId="0" borderId="0" xfId="0" applyNumberFormat="1" applyFont="1"/>
    <xf numFmtId="164" fontId="22" fillId="0" borderId="0" xfId="0" applyNumberFormat="1" applyFont="1"/>
    <xf numFmtId="166" fontId="23" fillId="0" borderId="25" xfId="4" applyNumberFormat="1" applyFont="1" applyFill="1" applyBorder="1"/>
    <xf numFmtId="166" fontId="22" fillId="0" borderId="0" xfId="4" applyNumberFormat="1" applyFont="1"/>
    <xf numFmtId="1" fontId="22" fillId="0" borderId="0" xfId="0" applyNumberFormat="1" applyFont="1"/>
    <xf numFmtId="169" fontId="22" fillId="0" borderId="0" xfId="1" applyNumberFormat="1" applyFont="1"/>
    <xf numFmtId="0" fontId="20" fillId="9" borderId="26" xfId="0" applyFont="1" applyFill="1" applyBorder="1" applyAlignment="1">
      <alignment horizontal="center"/>
    </xf>
    <xf numFmtId="17" fontId="20" fillId="9" borderId="27" xfId="0" applyNumberFormat="1" applyFont="1" applyFill="1" applyBorder="1" applyAlignment="1">
      <alignment horizontal="center"/>
    </xf>
    <xf numFmtId="17" fontId="20" fillId="9" borderId="28" xfId="0" applyNumberFormat="1" applyFont="1" applyFill="1" applyBorder="1" applyAlignment="1">
      <alignment horizontal="center"/>
    </xf>
    <xf numFmtId="166" fontId="20" fillId="9" borderId="28" xfId="4" applyNumberFormat="1" applyFont="1" applyFill="1" applyBorder="1" applyAlignment="1">
      <alignment horizontal="center"/>
    </xf>
    <xf numFmtId="1" fontId="20" fillId="9" borderId="27" xfId="0" applyNumberFormat="1" applyFont="1" applyFill="1" applyBorder="1" applyAlignment="1">
      <alignment horizontal="center"/>
    </xf>
    <xf numFmtId="169" fontId="20" fillId="9" borderId="28" xfId="1" applyNumberFormat="1" applyFont="1" applyFill="1" applyBorder="1" applyAlignment="1">
      <alignment horizontal="center"/>
    </xf>
    <xf numFmtId="43" fontId="20" fillId="0" borderId="18" xfId="1" applyFont="1" applyFill="1" applyBorder="1" applyAlignment="1"/>
    <xf numFmtId="171" fontId="23" fillId="0" borderId="29" xfId="1" applyNumberFormat="1" applyFont="1" applyBorder="1"/>
    <xf numFmtId="171" fontId="23" fillId="0" borderId="30" xfId="1" applyNumberFormat="1" applyFont="1" applyBorder="1"/>
    <xf numFmtId="166" fontId="23" fillId="0" borderId="31" xfId="4" applyNumberFormat="1" applyFont="1" applyFill="1" applyBorder="1"/>
    <xf numFmtId="167" fontId="23" fillId="0" borderId="29" xfId="1" applyNumberFormat="1" applyFont="1" applyBorder="1"/>
    <xf numFmtId="167" fontId="23" fillId="0" borderId="30" xfId="1" applyNumberFormat="1" applyFont="1" applyBorder="1"/>
    <xf numFmtId="43" fontId="24" fillId="0" borderId="16" xfId="1" applyFont="1" applyBorder="1" applyAlignment="1"/>
    <xf numFmtId="171" fontId="22" fillId="0" borderId="32" xfId="1" applyNumberFormat="1" applyFont="1" applyBorder="1"/>
    <xf numFmtId="171" fontId="22" fillId="0" borderId="33" xfId="1" applyNumberFormat="1" applyFont="1" applyBorder="1"/>
    <xf numFmtId="166" fontId="22" fillId="0" borderId="25" xfId="4" applyNumberFormat="1" applyFont="1" applyFill="1" applyBorder="1"/>
    <xf numFmtId="167" fontId="22" fillId="0" borderId="32" xfId="1" applyNumberFormat="1" applyFont="1" applyBorder="1"/>
    <xf numFmtId="167" fontId="22" fillId="0" borderId="33" xfId="1" applyNumberFormat="1" applyFont="1" applyBorder="1"/>
    <xf numFmtId="43" fontId="25" fillId="9" borderId="16" xfId="1" applyFont="1" applyFill="1" applyBorder="1" applyAlignment="1">
      <alignment horizontal="left" indent="5"/>
    </xf>
    <xf numFmtId="171" fontId="22" fillId="9" borderId="32" xfId="1" applyNumberFormat="1" applyFont="1" applyFill="1" applyBorder="1"/>
    <xf numFmtId="171" fontId="22" fillId="9" borderId="25" xfId="1" applyNumberFormat="1" applyFont="1" applyFill="1" applyBorder="1"/>
    <xf numFmtId="166" fontId="22" fillId="9" borderId="25" xfId="4" applyNumberFormat="1" applyFont="1" applyFill="1" applyBorder="1"/>
    <xf numFmtId="167" fontId="22" fillId="9" borderId="32" xfId="1" applyNumberFormat="1" applyFont="1" applyFill="1" applyBorder="1"/>
    <xf numFmtId="167" fontId="22" fillId="9" borderId="25" xfId="1" applyNumberFormat="1" applyFont="1" applyFill="1" applyBorder="1"/>
    <xf numFmtId="43" fontId="25" fillId="0" borderId="16" xfId="1" applyFont="1" applyFill="1" applyBorder="1" applyAlignment="1">
      <alignment horizontal="left" indent="5"/>
    </xf>
    <xf numFmtId="171" fontId="22" fillId="0" borderId="25" xfId="1" applyNumberFormat="1" applyFont="1" applyBorder="1"/>
    <xf numFmtId="167" fontId="22" fillId="0" borderId="25" xfId="1" applyNumberFormat="1" applyFont="1" applyBorder="1"/>
    <xf numFmtId="43" fontId="25" fillId="0" borderId="16" xfId="1" applyFont="1" applyBorder="1" applyAlignment="1">
      <alignment horizontal="left" indent="5"/>
    </xf>
    <xf numFmtId="171" fontId="26" fillId="0" borderId="32" xfId="1" applyNumberFormat="1" applyFont="1" applyBorder="1"/>
    <xf numFmtId="171" fontId="26" fillId="0" borderId="33" xfId="1" applyNumberFormat="1" applyFont="1" applyBorder="1"/>
    <xf numFmtId="166" fontId="26" fillId="0" borderId="25" xfId="4" applyNumberFormat="1" applyFont="1" applyFill="1" applyBorder="1"/>
    <xf numFmtId="167" fontId="26" fillId="0" borderId="32" xfId="1" applyNumberFormat="1" applyFont="1" applyBorder="1"/>
    <xf numFmtId="167" fontId="26" fillId="0" borderId="33" xfId="1" applyNumberFormat="1" applyFont="1" applyBorder="1"/>
    <xf numFmtId="170" fontId="22" fillId="0" borderId="16" xfId="0" applyNumberFormat="1" applyFont="1" applyBorder="1" applyAlignment="1">
      <alignment horizontal="left" indent="5"/>
    </xf>
    <xf numFmtId="170" fontId="22" fillId="9" borderId="16" xfId="0" applyNumberFormat="1" applyFont="1" applyFill="1" applyBorder="1" applyAlignment="1">
      <alignment horizontal="left" indent="5"/>
    </xf>
    <xf numFmtId="43" fontId="20" fillId="0" borderId="16" xfId="1" applyFont="1" applyFill="1" applyBorder="1" applyAlignment="1"/>
    <xf numFmtId="171" fontId="23" fillId="0" borderId="32" xfId="1" applyNumberFormat="1" applyFont="1" applyBorder="1"/>
    <xf numFmtId="171" fontId="23" fillId="0" borderId="33" xfId="1" applyNumberFormat="1" applyFont="1" applyBorder="1"/>
    <xf numFmtId="167" fontId="23" fillId="0" borderId="32" xfId="1" applyNumberFormat="1" applyFont="1" applyBorder="1"/>
    <xf numFmtId="167" fontId="23" fillId="0" borderId="33" xfId="1" applyNumberFormat="1" applyFont="1" applyBorder="1"/>
    <xf numFmtId="167" fontId="23" fillId="0" borderId="25" xfId="4" applyNumberFormat="1" applyFont="1" applyBorder="1"/>
    <xf numFmtId="43" fontId="25" fillId="0" borderId="16" xfId="1" applyFont="1" applyFill="1" applyBorder="1" applyAlignment="1">
      <alignment horizontal="left" indent="4"/>
    </xf>
    <xf numFmtId="171" fontId="27" fillId="0" borderId="32" xfId="1" applyNumberFormat="1" applyFont="1" applyFill="1" applyBorder="1"/>
    <xf numFmtId="171" fontId="27" fillId="0" borderId="25" xfId="1" applyNumberFormat="1" applyFont="1" applyFill="1" applyBorder="1"/>
    <xf numFmtId="166" fontId="27" fillId="0" borderId="25" xfId="4" applyNumberFormat="1" applyFont="1" applyFill="1" applyBorder="1"/>
    <xf numFmtId="167" fontId="27" fillId="0" borderId="32" xfId="1" applyNumberFormat="1" applyFont="1" applyFill="1" applyBorder="1"/>
    <xf numFmtId="167" fontId="27" fillId="0" borderId="25" xfId="1" applyNumberFormat="1" applyFont="1" applyFill="1" applyBorder="1"/>
    <xf numFmtId="43" fontId="25" fillId="0" borderId="16" xfId="1" applyFont="1" applyFill="1" applyBorder="1" applyAlignment="1">
      <alignment horizontal="left" indent="14"/>
    </xf>
    <xf numFmtId="43" fontId="25" fillId="0" borderId="16" xfId="1" applyFont="1" applyFill="1" applyBorder="1" applyAlignment="1">
      <alignment horizontal="left" indent="8"/>
    </xf>
    <xf numFmtId="171" fontId="22" fillId="0" borderId="32" xfId="1" applyNumberFormat="1" applyFont="1" applyFill="1" applyBorder="1"/>
    <xf numFmtId="171" fontId="22" fillId="0" borderId="25" xfId="1" applyNumberFormat="1" applyFont="1" applyFill="1" applyBorder="1"/>
    <xf numFmtId="167" fontId="22" fillId="0" borderId="32" xfId="1" applyNumberFormat="1" applyFont="1" applyFill="1" applyBorder="1"/>
    <xf numFmtId="167" fontId="22" fillId="0" borderId="25" xfId="1" applyNumberFormat="1" applyFont="1" applyFill="1" applyBorder="1"/>
    <xf numFmtId="43" fontId="25" fillId="0" borderId="16" xfId="1" applyFont="1" applyBorder="1" applyAlignment="1">
      <alignment horizontal="left" indent="9"/>
    </xf>
    <xf numFmtId="170" fontId="22" fillId="0" borderId="16" xfId="0" applyNumberFormat="1" applyFont="1" applyBorder="1"/>
    <xf numFmtId="171" fontId="21" fillId="0" borderId="0" xfId="0" applyNumberFormat="1" applyFont="1"/>
    <xf numFmtId="166" fontId="23" fillId="0" borderId="32" xfId="1" applyNumberFormat="1" applyFont="1" applyBorder="1" applyAlignment="1">
      <alignment horizontal="right"/>
    </xf>
    <xf numFmtId="171" fontId="23" fillId="0" borderId="25" xfId="4" applyNumberFormat="1" applyFont="1" applyBorder="1"/>
    <xf numFmtId="167" fontId="23" fillId="0" borderId="25" xfId="1" applyNumberFormat="1" applyFont="1" applyFill="1" applyBorder="1"/>
    <xf numFmtId="167" fontId="23" fillId="0" borderId="32" xfId="1" applyNumberFormat="1" applyFont="1" applyBorder="1" applyAlignment="1">
      <alignment horizontal="right"/>
    </xf>
    <xf numFmtId="171" fontId="23" fillId="0" borderId="25" xfId="1" applyNumberFormat="1" applyFont="1" applyFill="1" applyBorder="1"/>
    <xf numFmtId="43" fontId="20" fillId="9" borderId="16" xfId="1" applyFont="1" applyFill="1" applyBorder="1" applyAlignment="1"/>
    <xf numFmtId="167" fontId="20" fillId="9" borderId="32" xfId="1" applyNumberFormat="1" applyFont="1" applyFill="1" applyBorder="1" applyAlignment="1">
      <alignment horizontal="right"/>
    </xf>
    <xf numFmtId="167" fontId="20" fillId="9" borderId="33" xfId="1" applyNumberFormat="1" applyFont="1" applyFill="1" applyBorder="1" applyAlignment="1">
      <alignment horizontal="right"/>
    </xf>
    <xf numFmtId="167" fontId="20" fillId="9" borderId="25" xfId="4" applyNumberFormat="1" applyFont="1" applyFill="1" applyBorder="1"/>
    <xf numFmtId="172" fontId="0" fillId="0" borderId="0" xfId="0" applyNumberFormat="1"/>
    <xf numFmtId="165" fontId="6" fillId="0" borderId="18" xfId="2" quotePrefix="1" applyNumberFormat="1" applyFont="1" applyFill="1" applyBorder="1" applyAlignment="1">
      <alignment horizontal="right"/>
    </xf>
    <xf numFmtId="165" fontId="6" fillId="0" borderId="16" xfId="2" quotePrefix="1" applyNumberFormat="1" applyFont="1" applyFill="1" applyBorder="1" applyAlignment="1">
      <alignment horizontal="right"/>
    </xf>
    <xf numFmtId="165" fontId="6" fillId="3" borderId="16" xfId="2" quotePrefix="1" applyNumberFormat="1" applyFont="1" applyFill="1" applyBorder="1" applyAlignment="1">
      <alignment horizontal="right"/>
    </xf>
    <xf numFmtId="165" fontId="6" fillId="5" borderId="8" xfId="2" quotePrefix="1" applyNumberFormat="1" applyFont="1" applyFill="1" applyBorder="1" applyAlignment="1">
      <alignment horizontal="right"/>
    </xf>
    <xf numFmtId="165" fontId="6" fillId="0" borderId="8" xfId="2" quotePrefix="1" applyNumberFormat="1" applyFont="1" applyFill="1" applyBorder="1" applyAlignment="1">
      <alignment horizontal="right"/>
    </xf>
    <xf numFmtId="165" fontId="6" fillId="0" borderId="8" xfId="2" applyNumberFormat="1" applyFont="1" applyFill="1" applyBorder="1" applyAlignment="1">
      <alignment horizontal="right"/>
    </xf>
    <xf numFmtId="166" fontId="0" fillId="0" borderId="8" xfId="0" applyNumberFormat="1" applyBorder="1"/>
    <xf numFmtId="1" fontId="0" fillId="0" borderId="0" xfId="0" applyNumberFormat="1"/>
    <xf numFmtId="0" fontId="0" fillId="0" borderId="9" xfId="0" applyBorder="1"/>
    <xf numFmtId="166" fontId="6" fillId="5" borderId="9" xfId="0" applyNumberFormat="1" applyFont="1" applyFill="1" applyBorder="1"/>
    <xf numFmtId="3" fontId="6" fillId="5" borderId="8" xfId="2" applyNumberFormat="1" applyFont="1" applyFill="1" applyBorder="1"/>
    <xf numFmtId="3" fontId="6" fillId="5" borderId="0" xfId="2" applyNumberFormat="1" applyFont="1" applyFill="1" applyBorder="1"/>
    <xf numFmtId="166" fontId="6" fillId="5" borderId="0" xfId="0" applyNumberFormat="1" applyFont="1" applyFill="1"/>
    <xf numFmtId="168" fontId="6" fillId="5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165" fontId="6" fillId="5" borderId="34" xfId="2" applyNumberFormat="1" applyFont="1" applyFill="1" applyBorder="1" applyAlignment="1">
      <alignment horizontal="right"/>
    </xf>
    <xf numFmtId="43" fontId="0" fillId="0" borderId="0" xfId="1" applyFont="1"/>
    <xf numFmtId="165" fontId="6" fillId="0" borderId="5" xfId="2" applyNumberFormat="1" applyFont="1" applyFill="1" applyBorder="1" applyAlignment="1">
      <alignment horizontal="right"/>
    </xf>
    <xf numFmtId="167" fontId="6" fillId="3" borderId="0" xfId="0" applyNumberFormat="1" applyFont="1" applyFill="1"/>
    <xf numFmtId="165" fontId="6" fillId="5" borderId="3" xfId="2" applyNumberFormat="1" applyFont="1" applyFill="1" applyBorder="1" applyAlignment="1">
      <alignment horizontal="right"/>
    </xf>
    <xf numFmtId="168" fontId="6" fillId="5" borderId="3" xfId="2" applyNumberFormat="1" applyFont="1" applyFill="1" applyBorder="1"/>
    <xf numFmtId="168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6" fillId="5" borderId="4" xfId="0" applyNumberFormat="1" applyFont="1" applyFill="1" applyBorder="1"/>
    <xf numFmtId="168" fontId="6" fillId="5" borderId="1" xfId="2" applyNumberFormat="1" applyFont="1" applyFill="1" applyBorder="1"/>
    <xf numFmtId="3" fontId="6" fillId="5" borderId="3" xfId="2" applyNumberFormat="1" applyFont="1" applyFill="1" applyBorder="1"/>
    <xf numFmtId="3" fontId="6" fillId="5" borderId="1" xfId="2" applyNumberFormat="1" applyFont="1" applyFill="1" applyBorder="1"/>
    <xf numFmtId="168" fontId="6" fillId="5" borderId="8" xfId="2" applyNumberFormat="1" applyFont="1" applyFill="1" applyBorder="1"/>
    <xf numFmtId="165" fontId="6" fillId="5" borderId="16" xfId="2" applyNumberFormat="1" applyFont="1" applyFill="1" applyBorder="1" applyAlignment="1">
      <alignment horizontal="right"/>
    </xf>
    <xf numFmtId="0" fontId="13" fillId="0" borderId="0" xfId="3" applyFill="1"/>
    <xf numFmtId="43" fontId="0" fillId="0" borderId="0" xfId="0" applyNumberFormat="1"/>
    <xf numFmtId="165" fontId="15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l.gov.lk/sites/default/files/cbslweb_documents/statistics/sheets/table2.04_20250328_e.xlsx" TargetMode="External"/><Relationship Id="rId1" Type="http://schemas.openxmlformats.org/officeDocument/2006/relationships/hyperlink" Target="https://www.cbsl.gov.lk/sites/default/files/cbslweb_documents/statistics/sheets/table2.02_20250328_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2"/>
  <sheetViews>
    <sheetView tabSelected="1" zoomScaleNormal="100" workbookViewId="0">
      <pane xSplit="2" ySplit="200" topLeftCell="C268" activePane="bottomRight" state="frozen"/>
      <selection pane="topRight" activeCell="C1" sqref="C1"/>
      <selection pane="bottomLeft" activeCell="A201" sqref="A201"/>
      <selection pane="bottomRight" activeCell="R284" sqref="R284"/>
    </sheetView>
  </sheetViews>
  <sheetFormatPr defaultRowHeight="15" x14ac:dyDescent="0.25"/>
  <cols>
    <col min="2" max="2" width="14" style="1" customWidth="1"/>
    <col min="3" max="5" width="10.28515625" customWidth="1"/>
    <col min="6" max="6" width="13.7109375" customWidth="1"/>
    <col min="7" max="8" width="10.28515625" customWidth="1"/>
    <col min="9" max="9" width="9.42578125" customWidth="1"/>
    <col min="10" max="14" width="10.28515625" customWidth="1"/>
    <col min="15" max="15" width="13" bestFit="1" customWidth="1"/>
  </cols>
  <sheetData>
    <row r="1" spans="2:15" ht="38.25" customHeight="1" x14ac:dyDescent="0.25">
      <c r="B1" s="329" t="s">
        <v>157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2:15" ht="22.5" customHeight="1" x14ac:dyDescent="0.25">
      <c r="B2" s="334" t="s">
        <v>0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</row>
    <row r="3" spans="2:15" ht="15.75" thickBot="1" x14ac:dyDescent="0.3">
      <c r="B3" s="2"/>
      <c r="C3" s="3"/>
      <c r="D3" s="4"/>
      <c r="E3" s="5"/>
      <c r="F3" s="6"/>
      <c r="G3" s="7"/>
      <c r="H3" s="6"/>
      <c r="J3" s="6"/>
      <c r="K3" s="6"/>
      <c r="L3" s="6"/>
      <c r="M3" s="335" t="s">
        <v>142</v>
      </c>
      <c r="N3" s="335"/>
    </row>
    <row r="4" spans="2:15" ht="15.75" thickBot="1" x14ac:dyDescent="0.3">
      <c r="B4" s="8"/>
      <c r="C4" s="331" t="s">
        <v>1</v>
      </c>
      <c r="D4" s="332"/>
      <c r="E4" s="332"/>
      <c r="F4" s="333"/>
      <c r="G4" s="331" t="s">
        <v>2</v>
      </c>
      <c r="H4" s="332"/>
      <c r="I4" s="332"/>
      <c r="J4" s="333"/>
      <c r="K4" s="331" t="s">
        <v>3</v>
      </c>
      <c r="L4" s="332"/>
      <c r="M4" s="332"/>
      <c r="N4" s="333"/>
    </row>
    <row r="5" spans="2:15" ht="15.75" hidden="1" customHeight="1" thickBot="1" x14ac:dyDescent="0.3">
      <c r="B5" s="9"/>
      <c r="C5" s="10"/>
      <c r="D5" s="11"/>
      <c r="E5" s="11"/>
      <c r="F5" s="11"/>
      <c r="G5" s="10"/>
      <c r="H5" s="11"/>
      <c r="I5" s="11"/>
      <c r="J5" s="11"/>
      <c r="K5" s="12"/>
      <c r="L5" s="11"/>
      <c r="M5" s="11"/>
      <c r="N5" s="13"/>
    </row>
    <row r="6" spans="2:15" ht="15.75" hidden="1" customHeight="1" thickBot="1" x14ac:dyDescent="0.3">
      <c r="B6" s="14"/>
      <c r="C6" s="15" t="s">
        <v>4</v>
      </c>
      <c r="D6" s="16" t="s">
        <v>5</v>
      </c>
      <c r="E6" s="16" t="s">
        <v>6</v>
      </c>
      <c r="F6" s="16" t="s">
        <v>7</v>
      </c>
      <c r="G6" s="15" t="s">
        <v>4</v>
      </c>
      <c r="H6" s="16" t="s">
        <v>5</v>
      </c>
      <c r="I6" s="16" t="s">
        <v>6</v>
      </c>
      <c r="J6" s="16" t="s">
        <v>7</v>
      </c>
      <c r="K6" s="17" t="s">
        <v>4</v>
      </c>
      <c r="L6" s="18" t="s">
        <v>5</v>
      </c>
      <c r="M6" s="16" t="s">
        <v>6</v>
      </c>
      <c r="N6" s="19" t="s">
        <v>7</v>
      </c>
    </row>
    <row r="7" spans="2:15" ht="15.75" hidden="1" customHeight="1" thickBot="1" x14ac:dyDescent="0.3">
      <c r="B7" s="20"/>
      <c r="C7" s="21"/>
      <c r="D7" s="22"/>
      <c r="E7" s="22"/>
      <c r="F7" s="22"/>
      <c r="G7" s="21"/>
      <c r="H7" s="22"/>
      <c r="I7" s="22"/>
      <c r="J7" s="22"/>
      <c r="K7" s="23"/>
      <c r="L7" s="22"/>
      <c r="M7" s="22"/>
      <c r="N7" s="24"/>
    </row>
    <row r="8" spans="2:15" ht="15.75" hidden="1" customHeight="1" thickBot="1" x14ac:dyDescent="0.3">
      <c r="B8" s="25" t="s">
        <v>8</v>
      </c>
      <c r="C8" s="26">
        <v>343.1</v>
      </c>
      <c r="D8" s="27">
        <f>+C8</f>
        <v>343.1</v>
      </c>
      <c r="E8" s="28" t="e">
        <f>+((C8/#REF!)-1)*100</f>
        <v>#REF!</v>
      </c>
      <c r="F8" s="28" t="e">
        <f>+((D8/#REF!)-1)*100</f>
        <v>#REF!</v>
      </c>
      <c r="G8" s="26">
        <v>473.55</v>
      </c>
      <c r="H8" s="27">
        <f>+G8</f>
        <v>473.55</v>
      </c>
      <c r="I8" s="28" t="e">
        <f>+((G8/#REF!)-1)*100</f>
        <v>#REF!</v>
      </c>
      <c r="J8" s="28" t="e">
        <f>+((H8/#REF!)-1)*100</f>
        <v>#REF!</v>
      </c>
      <c r="K8" s="29">
        <f t="shared" ref="K8:K43" si="0">+C8-G8</f>
        <v>-130.44999999999999</v>
      </c>
      <c r="L8" s="28">
        <f t="shared" ref="L8:L43" si="1">+D8-H8</f>
        <v>-130.44999999999999</v>
      </c>
      <c r="M8" s="28" t="e">
        <f>+((K8/#REF!)-1)*100</f>
        <v>#REF!</v>
      </c>
      <c r="N8" s="30" t="e">
        <f>+((L8/#REF!)-1)*100</f>
        <v>#REF!</v>
      </c>
    </row>
    <row r="9" spans="2:15" ht="15.75" hidden="1" customHeight="1" thickBot="1" x14ac:dyDescent="0.3">
      <c r="B9" s="31" t="s">
        <v>9</v>
      </c>
      <c r="C9" s="32">
        <v>370.7</v>
      </c>
      <c r="D9" s="33">
        <f t="shared" ref="D9:D15" si="2">+D8+C9</f>
        <v>713.8</v>
      </c>
      <c r="E9" s="34" t="e">
        <f>+((C9/#REF!)-1)*100</f>
        <v>#REF!</v>
      </c>
      <c r="F9" s="34" t="e">
        <f>+((D9/#REF!)-1)*100</f>
        <v>#REF!</v>
      </c>
      <c r="G9" s="32">
        <v>407.56</v>
      </c>
      <c r="H9" s="33">
        <f t="shared" ref="H9:H19" si="3">+H8+G9</f>
        <v>881.11</v>
      </c>
      <c r="I9" s="34" t="e">
        <f>+((G9/#REF!)-1)*100</f>
        <v>#REF!</v>
      </c>
      <c r="J9" s="34" t="e">
        <f>+((H9/#REF!)-1)*100</f>
        <v>#REF!</v>
      </c>
      <c r="K9" s="35">
        <f t="shared" si="0"/>
        <v>-36.860000000000014</v>
      </c>
      <c r="L9" s="34">
        <f t="shared" si="1"/>
        <v>-167.31000000000006</v>
      </c>
      <c r="M9" s="34" t="e">
        <f>+((K9/#REF!)-1)*100</f>
        <v>#REF!</v>
      </c>
      <c r="N9" s="36" t="e">
        <f>+((L9/#REF!)-1)*100</f>
        <v>#REF!</v>
      </c>
    </row>
    <row r="10" spans="2:15" ht="15.75" hidden="1" customHeight="1" thickBot="1" x14ac:dyDescent="0.3">
      <c r="B10" s="31" t="s">
        <v>10</v>
      </c>
      <c r="C10" s="32">
        <v>366.4</v>
      </c>
      <c r="D10" s="33">
        <f t="shared" si="2"/>
        <v>1080.1999999999998</v>
      </c>
      <c r="E10" s="34" t="e">
        <f>+((C10/#REF!)-1)*100</f>
        <v>#REF!</v>
      </c>
      <c r="F10" s="34" t="e">
        <f>+((D10/#REF!)-1)*100</f>
        <v>#REF!</v>
      </c>
      <c r="G10" s="32">
        <v>476.49</v>
      </c>
      <c r="H10" s="33">
        <f t="shared" si="3"/>
        <v>1357.6</v>
      </c>
      <c r="I10" s="34" t="e">
        <f>+((G10/#REF!)-1)*100</f>
        <v>#REF!</v>
      </c>
      <c r="J10" s="34" t="e">
        <f>+((H10/#REF!)-1)*100</f>
        <v>#REF!</v>
      </c>
      <c r="K10" s="35">
        <f t="shared" si="0"/>
        <v>-110.09000000000003</v>
      </c>
      <c r="L10" s="34">
        <f t="shared" si="1"/>
        <v>-277.40000000000009</v>
      </c>
      <c r="M10" s="34" t="e">
        <f>+((K10/#REF!)-1)*100</f>
        <v>#REF!</v>
      </c>
      <c r="N10" s="36" t="e">
        <f>+((L10/#REF!)-1)*100</f>
        <v>#REF!</v>
      </c>
      <c r="O10" s="6"/>
    </row>
    <row r="11" spans="2:15" ht="15.75" hidden="1" customHeight="1" thickBot="1" x14ac:dyDescent="0.3">
      <c r="B11" s="31" t="s">
        <v>11</v>
      </c>
      <c r="C11" s="32">
        <v>251.3</v>
      </c>
      <c r="D11" s="33">
        <f t="shared" si="2"/>
        <v>1331.4999999999998</v>
      </c>
      <c r="E11" s="34" t="e">
        <f>+((C11/#REF!)-1)*100</f>
        <v>#REF!</v>
      </c>
      <c r="F11" s="34" t="e">
        <f>+((D11/#REF!)-1)*100</f>
        <v>#REF!</v>
      </c>
      <c r="G11" s="32">
        <v>476.9</v>
      </c>
      <c r="H11" s="33">
        <f t="shared" si="3"/>
        <v>1834.5</v>
      </c>
      <c r="I11" s="34" t="e">
        <f>+((G11/#REF!)-1)*100</f>
        <v>#REF!</v>
      </c>
      <c r="J11" s="34" t="e">
        <f>+((H11/#REF!)-1)*100</f>
        <v>#REF!</v>
      </c>
      <c r="K11" s="35">
        <f t="shared" si="0"/>
        <v>-225.59999999999997</v>
      </c>
      <c r="L11" s="34">
        <f t="shared" si="1"/>
        <v>-503.00000000000023</v>
      </c>
      <c r="M11" s="34" t="e">
        <f>+((K11/#REF!)-1)*100</f>
        <v>#REF!</v>
      </c>
      <c r="N11" s="36" t="e">
        <f>+((L11/#REF!)-1)*100</f>
        <v>#REF!</v>
      </c>
      <c r="O11" s="6"/>
    </row>
    <row r="12" spans="2:15" ht="15.75" hidden="1" customHeight="1" thickBot="1" x14ac:dyDescent="0.3">
      <c r="B12" s="31" t="s">
        <v>12</v>
      </c>
      <c r="C12" s="32">
        <v>344.8</v>
      </c>
      <c r="D12" s="33">
        <f t="shared" si="2"/>
        <v>1676.2999999999997</v>
      </c>
      <c r="E12" s="34" t="e">
        <f>+((C12/#REF!)-1)*100</f>
        <v>#REF!</v>
      </c>
      <c r="F12" s="34" t="e">
        <f>+((D12/#REF!)-1)*100</f>
        <v>#REF!</v>
      </c>
      <c r="G12" s="32">
        <v>574.92999999999995</v>
      </c>
      <c r="H12" s="33">
        <f t="shared" si="3"/>
        <v>2409.4299999999998</v>
      </c>
      <c r="I12" s="34" t="e">
        <f>+((G12/#REF!)-1)*100</f>
        <v>#REF!</v>
      </c>
      <c r="J12" s="34" t="e">
        <f>+((H12/#REF!)-1)*100</f>
        <v>#REF!</v>
      </c>
      <c r="K12" s="35">
        <f t="shared" si="0"/>
        <v>-230.12999999999994</v>
      </c>
      <c r="L12" s="34">
        <f t="shared" si="1"/>
        <v>-733.13000000000011</v>
      </c>
      <c r="M12" s="34" t="e">
        <f>+((K12/#REF!)-1)*100</f>
        <v>#REF!</v>
      </c>
      <c r="N12" s="36" t="e">
        <f>+((L12/#REF!)-1)*100</f>
        <v>#REF!</v>
      </c>
      <c r="O12" s="6"/>
    </row>
    <row r="13" spans="2:15" ht="15.75" hidden="1" customHeight="1" thickBot="1" x14ac:dyDescent="0.3">
      <c r="B13" s="31" t="s">
        <v>13</v>
      </c>
      <c r="C13" s="32">
        <v>335.6</v>
      </c>
      <c r="D13" s="33">
        <f t="shared" si="2"/>
        <v>2011.8999999999996</v>
      </c>
      <c r="E13" s="34" t="e">
        <f>+((C13/#REF!)-1)*100</f>
        <v>#REF!</v>
      </c>
      <c r="F13" s="34" t="e">
        <f>+((D13/#REF!)-1)*100</f>
        <v>#REF!</v>
      </c>
      <c r="G13" s="32">
        <v>465.4</v>
      </c>
      <c r="H13" s="33">
        <f t="shared" si="3"/>
        <v>2874.83</v>
      </c>
      <c r="I13" s="34" t="e">
        <f>+((G13/#REF!)-1)*100</f>
        <v>#REF!</v>
      </c>
      <c r="J13" s="34" t="e">
        <f>+((H13/#REF!)-1)*100</f>
        <v>#REF!</v>
      </c>
      <c r="K13" s="35">
        <f t="shared" si="0"/>
        <v>-129.79999999999995</v>
      </c>
      <c r="L13" s="34">
        <f t="shared" si="1"/>
        <v>-862.93000000000029</v>
      </c>
      <c r="M13" s="34" t="e">
        <f>+((K13/#REF!)-1)*100</f>
        <v>#REF!</v>
      </c>
      <c r="N13" s="36" t="e">
        <f>+((L13/#REF!)-1)*100</f>
        <v>#REF!</v>
      </c>
      <c r="O13" s="6"/>
    </row>
    <row r="14" spans="2:15" ht="15.75" hidden="1" customHeight="1" thickBot="1" x14ac:dyDescent="0.3">
      <c r="B14" s="37" t="s">
        <v>14</v>
      </c>
      <c r="C14" s="38">
        <v>429.45</v>
      </c>
      <c r="D14" s="39">
        <f t="shared" si="2"/>
        <v>2441.3499999999995</v>
      </c>
      <c r="E14" s="40" t="e">
        <f>+((C14/#REF!)-1)*100</f>
        <v>#REF!</v>
      </c>
      <c r="F14" s="40" t="e">
        <f>+((D14/#REF!)-1)*100</f>
        <v>#REF!</v>
      </c>
      <c r="G14" s="38">
        <v>543.1</v>
      </c>
      <c r="H14" s="39">
        <f t="shared" si="3"/>
        <v>3417.93</v>
      </c>
      <c r="I14" s="40" t="e">
        <f>+((G14/#REF!)-1)*100</f>
        <v>#REF!</v>
      </c>
      <c r="J14" s="40" t="e">
        <f>+((H14/#REF!)-1)*100</f>
        <v>#REF!</v>
      </c>
      <c r="K14" s="41">
        <f t="shared" si="0"/>
        <v>-113.65000000000003</v>
      </c>
      <c r="L14" s="40">
        <f t="shared" si="1"/>
        <v>-976.58000000000038</v>
      </c>
      <c r="M14" s="40" t="e">
        <f>+((K14/#REF!)-1)*100</f>
        <v>#REF!</v>
      </c>
      <c r="N14" s="42" t="e">
        <f>+((L14/#REF!)-1)*100</f>
        <v>#REF!</v>
      </c>
      <c r="O14" s="6"/>
    </row>
    <row r="15" spans="2:15" ht="13.5" hidden="1" customHeight="1" x14ac:dyDescent="0.3">
      <c r="B15" s="31" t="s">
        <v>15</v>
      </c>
      <c r="C15" s="32">
        <v>567.79999999999995</v>
      </c>
      <c r="D15" s="33">
        <f t="shared" si="2"/>
        <v>3009.1499999999996</v>
      </c>
      <c r="E15" s="34" t="e">
        <f>+((C15/#REF!)-1)*100</f>
        <v>#REF!</v>
      </c>
      <c r="F15" s="34" t="e">
        <f>+((D15/#REF!)-1)*100</f>
        <v>#REF!</v>
      </c>
      <c r="G15" s="32">
        <v>457.5</v>
      </c>
      <c r="H15" s="33">
        <f t="shared" si="3"/>
        <v>3875.43</v>
      </c>
      <c r="I15" s="34" t="e">
        <f>+((G15/#REF!)-1)*100</f>
        <v>#REF!</v>
      </c>
      <c r="J15" s="34" t="e">
        <f>+((H15/#REF!)-1)*100</f>
        <v>#REF!</v>
      </c>
      <c r="K15" s="35">
        <f t="shared" si="0"/>
        <v>110.29999999999995</v>
      </c>
      <c r="L15" s="34">
        <f t="shared" si="1"/>
        <v>-866.2800000000002</v>
      </c>
      <c r="M15" s="34" t="e">
        <f>+((K15/#REF!)-1)*100</f>
        <v>#REF!</v>
      </c>
      <c r="N15" s="36" t="e">
        <f>+((L15/#REF!)-1)*100</f>
        <v>#REF!</v>
      </c>
      <c r="O15" s="6"/>
    </row>
    <row r="16" spans="2:15" s="44" customFormat="1" ht="13.5" hidden="1" customHeight="1" thickBot="1" x14ac:dyDescent="0.25">
      <c r="B16" s="37" t="s">
        <v>16</v>
      </c>
      <c r="C16" s="38">
        <v>408.5</v>
      </c>
      <c r="D16" s="39">
        <f>+D15+C16</f>
        <v>3417.6499999999996</v>
      </c>
      <c r="E16" s="40" t="e">
        <f>+((C16/#REF!)-1)*100</f>
        <v>#REF!</v>
      </c>
      <c r="F16" s="40" t="e">
        <f>+((D16/#REF!)-1)*100</f>
        <v>#REF!</v>
      </c>
      <c r="G16" s="38">
        <v>490.1</v>
      </c>
      <c r="H16" s="39">
        <f t="shared" si="3"/>
        <v>4365.53</v>
      </c>
      <c r="I16" s="40" t="e">
        <f>+((G16/#REF!)-1)*100</f>
        <v>#REF!</v>
      </c>
      <c r="J16" s="40" t="e">
        <f>+((H16/#REF!)-1)*100</f>
        <v>#REF!</v>
      </c>
      <c r="K16" s="43">
        <f t="shared" si="0"/>
        <v>-81.600000000000023</v>
      </c>
      <c r="L16" s="40">
        <f t="shared" si="1"/>
        <v>-947.88000000000011</v>
      </c>
      <c r="M16" s="40" t="e">
        <f>+((K16/#REF!)-1)*100</f>
        <v>#REF!</v>
      </c>
      <c r="N16" s="42" t="e">
        <f>+((L16/#REF!)-1)*100</f>
        <v>#REF!</v>
      </c>
      <c r="O16" s="6"/>
    </row>
    <row r="17" spans="2:15" ht="15.75" hidden="1" customHeight="1" thickBot="1" x14ac:dyDescent="0.3">
      <c r="B17" s="31" t="s">
        <v>17</v>
      </c>
      <c r="C17" s="32">
        <v>407.6</v>
      </c>
      <c r="D17" s="33">
        <f>+D16+C17</f>
        <v>3825.2499999999995</v>
      </c>
      <c r="E17" s="34" t="e">
        <f>+((C17/#REF!)-1)*100</f>
        <v>#REF!</v>
      </c>
      <c r="F17" s="34" t="e">
        <f>+((D17/#REF!)-1)*100</f>
        <v>#REF!</v>
      </c>
      <c r="G17" s="32">
        <v>578.1</v>
      </c>
      <c r="H17" s="33">
        <f t="shared" si="3"/>
        <v>4943.63</v>
      </c>
      <c r="I17" s="34" t="e">
        <f>+((G17/#REF!)-1)*100</f>
        <v>#REF!</v>
      </c>
      <c r="J17" s="34" t="e">
        <f>+((H17/#REF!)-1)*100</f>
        <v>#REF!</v>
      </c>
      <c r="K17" s="35">
        <f t="shared" si="0"/>
        <v>-170.5</v>
      </c>
      <c r="L17" s="34">
        <f t="shared" si="1"/>
        <v>-1118.3800000000006</v>
      </c>
      <c r="M17" s="34" t="e">
        <f>+((K17/#REF!)-1)*100</f>
        <v>#REF!</v>
      </c>
      <c r="N17" s="36" t="e">
        <f>+((L17/#REF!)-1)*100</f>
        <v>#REF!</v>
      </c>
      <c r="O17" s="6"/>
    </row>
    <row r="18" spans="2:15" ht="15.75" hidden="1" customHeight="1" thickBot="1" x14ac:dyDescent="0.3">
      <c r="B18" s="31" t="s">
        <v>18</v>
      </c>
      <c r="C18" s="32">
        <v>378.2</v>
      </c>
      <c r="D18" s="33">
        <f>+D17+C18</f>
        <v>4203.45</v>
      </c>
      <c r="E18" s="34" t="e">
        <f>+((C18/#REF!)-1)*100</f>
        <v>#REF!</v>
      </c>
      <c r="F18" s="34" t="e">
        <f>+((D18/#REF!)-1)*100</f>
        <v>#REF!</v>
      </c>
      <c r="G18" s="32">
        <v>533.79999999999995</v>
      </c>
      <c r="H18" s="33">
        <f t="shared" si="3"/>
        <v>5477.43</v>
      </c>
      <c r="I18" s="34" t="e">
        <f>+((G18/#REF!)-1)*100</f>
        <v>#REF!</v>
      </c>
      <c r="J18" s="34" t="e">
        <f>+((H18/#REF!)-1)*100</f>
        <v>#REF!</v>
      </c>
      <c r="K18" s="35">
        <f t="shared" si="0"/>
        <v>-155.59999999999997</v>
      </c>
      <c r="L18" s="34">
        <f t="shared" si="1"/>
        <v>-1273.9800000000005</v>
      </c>
      <c r="M18" s="34" t="e">
        <f>+((K18/#REF!)-1)*100</f>
        <v>#REF!</v>
      </c>
      <c r="N18" s="36" t="e">
        <f>+((L18/#REF!)-1)*100</f>
        <v>#REF!</v>
      </c>
      <c r="O18" s="6"/>
    </row>
    <row r="19" spans="2:15" ht="15.75" hidden="1" customHeight="1" thickBot="1" x14ac:dyDescent="0.3">
      <c r="B19" s="31" t="s">
        <v>19</v>
      </c>
      <c r="C19" s="32">
        <v>495.6</v>
      </c>
      <c r="D19" s="33">
        <f>+D18+C19</f>
        <v>4699.05</v>
      </c>
      <c r="E19" s="34" t="e">
        <f>+((C19/#REF!)-1)*100</f>
        <v>#REF!</v>
      </c>
      <c r="F19" s="34" t="e">
        <f>+((D19/#REF!)-1)*100</f>
        <v>#REF!</v>
      </c>
      <c r="G19" s="32">
        <v>627.4</v>
      </c>
      <c r="H19" s="33">
        <f t="shared" si="3"/>
        <v>6104.83</v>
      </c>
      <c r="I19" s="34" t="e">
        <f>+((G19/#REF!)-1)*100</f>
        <v>#REF!</v>
      </c>
      <c r="J19" s="34" t="e">
        <f>+((H19/#REF!)-1)*100</f>
        <v>#REF!</v>
      </c>
      <c r="K19" s="35">
        <f t="shared" si="0"/>
        <v>-131.79999999999995</v>
      </c>
      <c r="L19" s="34">
        <f t="shared" si="1"/>
        <v>-1405.7799999999997</v>
      </c>
      <c r="M19" s="34" t="e">
        <f>+((K19/#REF!)-1)*100</f>
        <v>#REF!</v>
      </c>
      <c r="N19" s="36" t="e">
        <f>+((L19/#REF!)-1)*100</f>
        <v>#REF!</v>
      </c>
      <c r="O19" s="6"/>
    </row>
    <row r="20" spans="2:15" ht="15.75" hidden="1" customHeight="1" thickBot="1" x14ac:dyDescent="0.3">
      <c r="B20" s="25" t="s">
        <v>20</v>
      </c>
      <c r="C20" s="26">
        <v>383.8</v>
      </c>
      <c r="D20" s="27">
        <f>+C20</f>
        <v>383.8</v>
      </c>
      <c r="E20" s="28">
        <f t="shared" ref="E20:E43" si="4">+((C20/C8)-1)*100</f>
        <v>11.862430778198775</v>
      </c>
      <c r="F20" s="28">
        <f t="shared" ref="F20:F43" si="5">+((D20/D8)-1)*100</f>
        <v>11.862430778198775</v>
      </c>
      <c r="G20" s="26">
        <v>531.29999999999995</v>
      </c>
      <c r="H20" s="27">
        <f>+G20</f>
        <v>531.29999999999995</v>
      </c>
      <c r="I20" s="28">
        <f t="shared" ref="I20:I43" si="6">+((G20/G8)-1)*100</f>
        <v>12.195121951219502</v>
      </c>
      <c r="J20" s="28">
        <f t="shared" ref="J20:J43" si="7">+((H20/H8)-1)*100</f>
        <v>12.195121951219502</v>
      </c>
      <c r="K20" s="45">
        <f t="shared" si="0"/>
        <v>-147.49999999999994</v>
      </c>
      <c r="L20" s="28">
        <f t="shared" si="1"/>
        <v>-147.49999999999994</v>
      </c>
      <c r="M20" s="28">
        <f t="shared" ref="M20:M43" si="8">+((K20/K8)-1)*100</f>
        <v>13.070141816788006</v>
      </c>
      <c r="N20" s="30">
        <f t="shared" ref="N20:N43" si="9">+((L20/L8)-1)*100</f>
        <v>13.070141816788006</v>
      </c>
      <c r="O20" s="6"/>
    </row>
    <row r="21" spans="2:15" ht="15.75" hidden="1" customHeight="1" thickBot="1" x14ac:dyDescent="0.3">
      <c r="B21" s="31" t="s">
        <v>9</v>
      </c>
      <c r="C21" s="32">
        <v>388.2</v>
      </c>
      <c r="D21" s="33">
        <f t="shared" ref="D21:D26" si="10">+D20+C21</f>
        <v>772</v>
      </c>
      <c r="E21" s="34">
        <f t="shared" si="4"/>
        <v>4.7207984893444799</v>
      </c>
      <c r="F21" s="34">
        <f t="shared" si="5"/>
        <v>8.1535444101989327</v>
      </c>
      <c r="G21" s="32">
        <v>507.1</v>
      </c>
      <c r="H21" s="33">
        <f t="shared" ref="H21:H31" si="11">+H20+G21</f>
        <v>1038.4000000000001</v>
      </c>
      <c r="I21" s="34">
        <f t="shared" si="6"/>
        <v>24.423397781921686</v>
      </c>
      <c r="J21" s="34">
        <f t="shared" si="7"/>
        <v>17.851346596906193</v>
      </c>
      <c r="K21" s="35">
        <f t="shared" si="0"/>
        <v>-118.90000000000003</v>
      </c>
      <c r="L21" s="34">
        <f t="shared" si="1"/>
        <v>-266.40000000000009</v>
      </c>
      <c r="M21" s="34">
        <f t="shared" si="8"/>
        <v>222.57189365165488</v>
      </c>
      <c r="N21" s="36">
        <f t="shared" si="9"/>
        <v>59.22538999462077</v>
      </c>
      <c r="O21" s="6"/>
    </row>
    <row r="22" spans="2:15" ht="15.75" hidden="1" customHeight="1" thickBot="1" x14ac:dyDescent="0.3">
      <c r="B22" s="31" t="s">
        <v>10</v>
      </c>
      <c r="C22" s="32">
        <v>425.5</v>
      </c>
      <c r="D22" s="33">
        <f t="shared" si="10"/>
        <v>1197.5</v>
      </c>
      <c r="E22" s="34">
        <f t="shared" si="4"/>
        <v>16.129912663755476</v>
      </c>
      <c r="F22" s="34">
        <f t="shared" si="5"/>
        <v>10.859100166635827</v>
      </c>
      <c r="G22" s="32">
        <v>495.2</v>
      </c>
      <c r="H22" s="33">
        <f t="shared" si="11"/>
        <v>1533.6000000000001</v>
      </c>
      <c r="I22" s="34">
        <f t="shared" si="6"/>
        <v>3.9266301496358791</v>
      </c>
      <c r="J22" s="34">
        <f t="shared" si="7"/>
        <v>12.964054213317633</v>
      </c>
      <c r="K22" s="35">
        <f t="shared" si="0"/>
        <v>-69.699999999999989</v>
      </c>
      <c r="L22" s="34">
        <f t="shared" si="1"/>
        <v>-336.10000000000014</v>
      </c>
      <c r="M22" s="34">
        <f t="shared" si="8"/>
        <v>-36.688164229266995</v>
      </c>
      <c r="N22" s="36">
        <f t="shared" si="9"/>
        <v>21.160778658976209</v>
      </c>
      <c r="O22" s="6"/>
    </row>
    <row r="23" spans="2:15" ht="15.75" hidden="1" customHeight="1" thickBot="1" x14ac:dyDescent="0.3">
      <c r="B23" s="31" t="s">
        <v>11</v>
      </c>
      <c r="C23" s="32">
        <v>304.8</v>
      </c>
      <c r="D23" s="33">
        <f t="shared" si="10"/>
        <v>1502.3</v>
      </c>
      <c r="E23" s="34">
        <f t="shared" si="4"/>
        <v>21.289295662554707</v>
      </c>
      <c r="F23" s="34">
        <f t="shared" si="5"/>
        <v>12.827638002253106</v>
      </c>
      <c r="G23" s="32">
        <v>534.6</v>
      </c>
      <c r="H23" s="33">
        <f t="shared" si="11"/>
        <v>2068.2000000000003</v>
      </c>
      <c r="I23" s="34">
        <f t="shared" si="6"/>
        <v>12.098972530928931</v>
      </c>
      <c r="J23" s="34">
        <f t="shared" si="7"/>
        <v>12.739165985282108</v>
      </c>
      <c r="K23" s="35">
        <f t="shared" si="0"/>
        <v>-229.8</v>
      </c>
      <c r="L23" s="34">
        <f t="shared" si="1"/>
        <v>-565.90000000000032</v>
      </c>
      <c r="M23" s="34">
        <f t="shared" si="8"/>
        <v>1.8617021276595924</v>
      </c>
      <c r="N23" s="36">
        <f t="shared" si="9"/>
        <v>12.504970178926445</v>
      </c>
      <c r="O23" s="6"/>
    </row>
    <row r="24" spans="2:15" ht="15.75" hidden="1" customHeight="1" thickBot="1" x14ac:dyDescent="0.3">
      <c r="B24" s="31" t="s">
        <v>12</v>
      </c>
      <c r="C24" s="32">
        <v>458.9</v>
      </c>
      <c r="D24" s="33">
        <f t="shared" si="10"/>
        <v>1961.1999999999998</v>
      </c>
      <c r="E24" s="34">
        <f t="shared" si="4"/>
        <v>33.091647331786533</v>
      </c>
      <c r="F24" s="34">
        <f t="shared" si="5"/>
        <v>16.995764481298114</v>
      </c>
      <c r="G24" s="32">
        <v>509.2</v>
      </c>
      <c r="H24" s="33">
        <f t="shared" si="11"/>
        <v>2577.4</v>
      </c>
      <c r="I24" s="34">
        <f t="shared" si="6"/>
        <v>-11.432696154314437</v>
      </c>
      <c r="J24" s="34">
        <f t="shared" si="7"/>
        <v>6.9713583710670379</v>
      </c>
      <c r="K24" s="35">
        <f t="shared" si="0"/>
        <v>-50.300000000000011</v>
      </c>
      <c r="L24" s="34">
        <f t="shared" si="1"/>
        <v>-616.20000000000027</v>
      </c>
      <c r="M24" s="34">
        <f t="shared" si="8"/>
        <v>-78.142788858471292</v>
      </c>
      <c r="N24" s="36">
        <f t="shared" si="9"/>
        <v>-15.949422339830566</v>
      </c>
      <c r="O24" s="6"/>
    </row>
    <row r="25" spans="2:15" ht="15.75" hidden="1" customHeight="1" thickBot="1" x14ac:dyDescent="0.3">
      <c r="B25" s="37" t="s">
        <v>13</v>
      </c>
      <c r="C25" s="38">
        <v>416.6</v>
      </c>
      <c r="D25" s="39">
        <f t="shared" si="10"/>
        <v>2377.7999999999997</v>
      </c>
      <c r="E25" s="40">
        <f t="shared" si="4"/>
        <v>24.135876042908233</v>
      </c>
      <c r="F25" s="40">
        <f t="shared" si="5"/>
        <v>18.18678860778369</v>
      </c>
      <c r="G25" s="38">
        <v>500.8</v>
      </c>
      <c r="H25" s="39">
        <f t="shared" si="11"/>
        <v>3078.2000000000003</v>
      </c>
      <c r="I25" s="40">
        <f t="shared" si="6"/>
        <v>7.6063601203266051</v>
      </c>
      <c r="J25" s="40">
        <f t="shared" si="7"/>
        <v>7.074157428439265</v>
      </c>
      <c r="K25" s="43">
        <f t="shared" si="0"/>
        <v>-84.199999999999989</v>
      </c>
      <c r="L25" s="40">
        <f t="shared" si="1"/>
        <v>-700.40000000000055</v>
      </c>
      <c r="M25" s="40">
        <f t="shared" si="8"/>
        <v>-35.130970724191044</v>
      </c>
      <c r="N25" s="42">
        <f t="shared" si="9"/>
        <v>-18.834667933667816</v>
      </c>
      <c r="O25" s="6"/>
    </row>
    <row r="26" spans="2:15" ht="15.75" hidden="1" customHeight="1" thickBot="1" x14ac:dyDescent="0.3">
      <c r="B26" s="37" t="s">
        <v>21</v>
      </c>
      <c r="C26" s="38">
        <v>493.24</v>
      </c>
      <c r="D26" s="39">
        <f t="shared" si="10"/>
        <v>2871.04</v>
      </c>
      <c r="E26" s="40">
        <f t="shared" si="4"/>
        <v>14.853882873442782</v>
      </c>
      <c r="F26" s="40">
        <f t="shared" si="5"/>
        <v>17.600507915702401</v>
      </c>
      <c r="G26" s="38">
        <v>616.29999999999995</v>
      </c>
      <c r="H26" s="39">
        <f t="shared" si="11"/>
        <v>3694.5</v>
      </c>
      <c r="I26" s="40">
        <f t="shared" si="6"/>
        <v>13.478180813846418</v>
      </c>
      <c r="J26" s="40">
        <f t="shared" si="7"/>
        <v>8.0917397372093589</v>
      </c>
      <c r="K26" s="41">
        <f t="shared" si="0"/>
        <v>-123.05999999999995</v>
      </c>
      <c r="L26" s="40">
        <f t="shared" si="1"/>
        <v>-823.46</v>
      </c>
      <c r="M26" s="40">
        <f t="shared" si="8"/>
        <v>8.2798064232291413</v>
      </c>
      <c r="N26" s="42">
        <f t="shared" si="9"/>
        <v>-15.679207028610076</v>
      </c>
      <c r="O26" s="6"/>
    </row>
    <row r="27" spans="2:15" ht="15.75" hidden="1" customHeight="1" thickBot="1" x14ac:dyDescent="0.3">
      <c r="B27" s="37" t="s">
        <v>15</v>
      </c>
      <c r="C27" s="38">
        <v>470.04</v>
      </c>
      <c r="D27" s="39">
        <f>+D26+C27</f>
        <v>3341.08</v>
      </c>
      <c r="E27" s="40">
        <f t="shared" si="4"/>
        <v>-17.217330045790757</v>
      </c>
      <c r="F27" s="40">
        <f t="shared" si="5"/>
        <v>11.030689729657883</v>
      </c>
      <c r="G27" s="38">
        <v>522.4</v>
      </c>
      <c r="H27" s="39">
        <f t="shared" si="11"/>
        <v>4216.8999999999996</v>
      </c>
      <c r="I27" s="40">
        <f t="shared" si="6"/>
        <v>14.185792349726768</v>
      </c>
      <c r="J27" s="40">
        <f t="shared" si="7"/>
        <v>8.8111512786968049</v>
      </c>
      <c r="K27" s="41">
        <f t="shared" si="0"/>
        <v>-52.359999999999957</v>
      </c>
      <c r="L27" s="40">
        <f t="shared" si="1"/>
        <v>-875.81999999999971</v>
      </c>
      <c r="M27" s="40">
        <f t="shared" si="8"/>
        <v>-147.47053490480505</v>
      </c>
      <c r="N27" s="42">
        <f t="shared" si="9"/>
        <v>1.1012605624047156</v>
      </c>
      <c r="O27" s="6"/>
    </row>
    <row r="28" spans="2:15" s="44" customFormat="1" ht="13.5" hidden="1" customHeight="1" thickBot="1" x14ac:dyDescent="0.25">
      <c r="B28" s="37" t="s">
        <v>16</v>
      </c>
      <c r="C28" s="38">
        <v>460.71</v>
      </c>
      <c r="D28" s="39">
        <f>+D27+C28</f>
        <v>3801.79</v>
      </c>
      <c r="E28" s="40">
        <f t="shared" si="4"/>
        <v>12.780905752753968</v>
      </c>
      <c r="F28" s="40">
        <f t="shared" si="5"/>
        <v>11.239887056895824</v>
      </c>
      <c r="G28" s="38">
        <v>524.9</v>
      </c>
      <c r="H28" s="39">
        <f t="shared" si="11"/>
        <v>4741.7999999999993</v>
      </c>
      <c r="I28" s="40">
        <f t="shared" si="6"/>
        <v>7.1005917159763232</v>
      </c>
      <c r="J28" s="40">
        <f t="shared" si="7"/>
        <v>8.6191138303939994</v>
      </c>
      <c r="K28" s="41">
        <f t="shared" si="0"/>
        <v>-64.19</v>
      </c>
      <c r="L28" s="40">
        <f t="shared" si="1"/>
        <v>-940.00999999999931</v>
      </c>
      <c r="M28" s="40">
        <f t="shared" si="8"/>
        <v>-21.335784313725515</v>
      </c>
      <c r="N28" s="42">
        <f t="shared" si="9"/>
        <v>-0.83027387433016742</v>
      </c>
      <c r="O28" s="6"/>
    </row>
    <row r="29" spans="2:15" ht="12" hidden="1" customHeight="1" x14ac:dyDescent="0.3">
      <c r="B29" s="37" t="s">
        <v>17</v>
      </c>
      <c r="C29" s="38">
        <v>427.94</v>
      </c>
      <c r="D29" s="39">
        <f>+D28+C29</f>
        <v>4229.7299999999996</v>
      </c>
      <c r="E29" s="40">
        <f t="shared" si="4"/>
        <v>4.9901864573110855</v>
      </c>
      <c r="F29" s="40">
        <f t="shared" si="5"/>
        <v>10.573949415070905</v>
      </c>
      <c r="G29" s="38">
        <v>628</v>
      </c>
      <c r="H29" s="39">
        <f t="shared" si="11"/>
        <v>5369.7999999999993</v>
      </c>
      <c r="I29" s="40">
        <f t="shared" si="6"/>
        <v>8.6317246151184968</v>
      </c>
      <c r="J29" s="40">
        <f t="shared" si="7"/>
        <v>8.6205885149171593</v>
      </c>
      <c r="K29" s="41">
        <f t="shared" si="0"/>
        <v>-200.06</v>
      </c>
      <c r="L29" s="40">
        <f t="shared" si="1"/>
        <v>-1140.0699999999997</v>
      </c>
      <c r="M29" s="40">
        <f t="shared" si="8"/>
        <v>17.33724340175953</v>
      </c>
      <c r="N29" s="42">
        <f t="shared" si="9"/>
        <v>1.9394123643125871</v>
      </c>
    </row>
    <row r="30" spans="2:15" s="44" customFormat="1" ht="15.75" hidden="1" customHeight="1" thickBot="1" x14ac:dyDescent="0.25">
      <c r="B30" s="37" t="s">
        <v>18</v>
      </c>
      <c r="C30" s="38">
        <v>408.54</v>
      </c>
      <c r="D30" s="39">
        <f>+D29+C30</f>
        <v>4638.2699999999995</v>
      </c>
      <c r="E30" s="40">
        <f t="shared" si="4"/>
        <v>8.0222104706504602</v>
      </c>
      <c r="F30" s="40">
        <f t="shared" si="5"/>
        <v>10.344359990008201</v>
      </c>
      <c r="G30" s="38">
        <v>546.70000000000005</v>
      </c>
      <c r="H30" s="39">
        <f t="shared" si="11"/>
        <v>5916.4999999999991</v>
      </c>
      <c r="I30" s="40">
        <f t="shared" si="6"/>
        <v>2.4166354439865367</v>
      </c>
      <c r="J30" s="40">
        <f t="shared" si="7"/>
        <v>8.0159855990856741</v>
      </c>
      <c r="K30" s="41">
        <f t="shared" si="0"/>
        <v>-138.16000000000003</v>
      </c>
      <c r="L30" s="40">
        <f t="shared" si="1"/>
        <v>-1278.2299999999996</v>
      </c>
      <c r="M30" s="40">
        <f t="shared" si="8"/>
        <v>-11.208226221079654</v>
      </c>
      <c r="N30" s="42">
        <f t="shared" si="9"/>
        <v>0.33360021350405944</v>
      </c>
    </row>
    <row r="31" spans="2:15" s="44" customFormat="1" ht="13.5" hidden="1" customHeight="1" thickBot="1" x14ac:dyDescent="0.25">
      <c r="B31" s="46" t="s">
        <v>19</v>
      </c>
      <c r="C31" s="47">
        <v>495</v>
      </c>
      <c r="D31" s="48">
        <f>+D30+C31</f>
        <v>5133.2699999999995</v>
      </c>
      <c r="E31" s="49">
        <f t="shared" si="4"/>
        <v>-0.1210653753026647</v>
      </c>
      <c r="F31" s="49">
        <f t="shared" si="5"/>
        <v>9.2405911833242769</v>
      </c>
      <c r="G31" s="47">
        <v>755.4</v>
      </c>
      <c r="H31" s="48">
        <f t="shared" si="11"/>
        <v>6671.8999999999987</v>
      </c>
      <c r="I31" s="49">
        <f t="shared" si="6"/>
        <v>20.401657634682824</v>
      </c>
      <c r="J31" s="49">
        <f t="shared" si="7"/>
        <v>9.2888745468751708</v>
      </c>
      <c r="K31" s="50">
        <f t="shared" si="0"/>
        <v>-260.39999999999998</v>
      </c>
      <c r="L31" s="49">
        <f t="shared" si="1"/>
        <v>-1538.6299999999992</v>
      </c>
      <c r="M31" s="49">
        <f t="shared" si="8"/>
        <v>97.572078907435554</v>
      </c>
      <c r="N31" s="51">
        <f t="shared" si="9"/>
        <v>9.4502696012177978</v>
      </c>
      <c r="O31" s="52"/>
    </row>
    <row r="32" spans="2:15" s="44" customFormat="1" ht="15.75" hidden="1" customHeight="1" thickBot="1" x14ac:dyDescent="0.25">
      <c r="B32" s="53" t="s">
        <v>22</v>
      </c>
      <c r="C32" s="54">
        <v>459.41</v>
      </c>
      <c r="D32" s="55">
        <f>+C32</f>
        <v>459.41</v>
      </c>
      <c r="E32" s="56">
        <f t="shared" si="4"/>
        <v>19.700364773319446</v>
      </c>
      <c r="F32" s="56">
        <f t="shared" si="5"/>
        <v>19.700364773319446</v>
      </c>
      <c r="G32" s="54">
        <v>611.1</v>
      </c>
      <c r="H32" s="55">
        <f>+G32</f>
        <v>611.1</v>
      </c>
      <c r="I32" s="56">
        <f t="shared" si="6"/>
        <v>15.019762845849826</v>
      </c>
      <c r="J32" s="56">
        <f t="shared" si="7"/>
        <v>15.019762845849826</v>
      </c>
      <c r="K32" s="57">
        <f t="shared" si="0"/>
        <v>-151.69</v>
      </c>
      <c r="L32" s="56">
        <f t="shared" si="1"/>
        <v>-151.69</v>
      </c>
      <c r="M32" s="56">
        <f t="shared" si="8"/>
        <v>2.8406779661017234</v>
      </c>
      <c r="N32" s="58">
        <f t="shared" si="9"/>
        <v>2.8406779661017234</v>
      </c>
      <c r="O32" s="52"/>
    </row>
    <row r="33" spans="1:15" s="44" customFormat="1" ht="15.75" hidden="1" customHeight="1" thickBot="1" x14ac:dyDescent="0.25">
      <c r="B33" s="37" t="s">
        <v>23</v>
      </c>
      <c r="C33" s="38">
        <v>390.16</v>
      </c>
      <c r="D33" s="39">
        <f t="shared" ref="D33:D43" si="12">+C33+D32</f>
        <v>849.57</v>
      </c>
      <c r="E33" s="40">
        <f t="shared" si="4"/>
        <v>0.50489438433798384</v>
      </c>
      <c r="F33" s="40">
        <f t="shared" si="5"/>
        <v>10.047927461139894</v>
      </c>
      <c r="G33" s="38">
        <v>480.1</v>
      </c>
      <c r="H33" s="39">
        <f t="shared" ref="H33:H43" si="13">+G33+H32</f>
        <v>1091.2</v>
      </c>
      <c r="I33" s="40">
        <f t="shared" si="6"/>
        <v>-5.3243936107276628</v>
      </c>
      <c r="J33" s="40">
        <f t="shared" si="7"/>
        <v>5.0847457627118509</v>
      </c>
      <c r="K33" s="41">
        <f t="shared" si="0"/>
        <v>-89.94</v>
      </c>
      <c r="L33" s="40">
        <f t="shared" si="1"/>
        <v>-241.63</v>
      </c>
      <c r="M33" s="40">
        <f t="shared" si="8"/>
        <v>-24.356602186711552</v>
      </c>
      <c r="N33" s="42">
        <f t="shared" si="9"/>
        <v>-9.2980480480480807</v>
      </c>
      <c r="O33" s="52"/>
    </row>
    <row r="34" spans="1:15" s="44" customFormat="1" ht="13.5" hidden="1" customHeight="1" thickBot="1" x14ac:dyDescent="0.25">
      <c r="B34" s="37" t="s">
        <v>24</v>
      </c>
      <c r="C34" s="38">
        <v>514.85</v>
      </c>
      <c r="D34" s="39">
        <f t="shared" si="12"/>
        <v>1364.42</v>
      </c>
      <c r="E34" s="40">
        <f t="shared" si="4"/>
        <v>20.998824911868397</v>
      </c>
      <c r="F34" s="40">
        <f t="shared" si="5"/>
        <v>13.939039665970787</v>
      </c>
      <c r="G34" s="38">
        <v>738.1</v>
      </c>
      <c r="H34" s="39">
        <f t="shared" si="13"/>
        <v>1829.3000000000002</v>
      </c>
      <c r="I34" s="40">
        <f t="shared" si="6"/>
        <v>49.050888529886926</v>
      </c>
      <c r="J34" s="40">
        <f t="shared" si="7"/>
        <v>19.281429316640587</v>
      </c>
      <c r="K34" s="41">
        <f t="shared" si="0"/>
        <v>-223.25</v>
      </c>
      <c r="L34" s="40">
        <f t="shared" si="1"/>
        <v>-464.88000000000011</v>
      </c>
      <c r="M34" s="40">
        <f t="shared" si="8"/>
        <v>220.30129124820667</v>
      </c>
      <c r="N34" s="42">
        <f t="shared" si="9"/>
        <v>38.315977387682224</v>
      </c>
      <c r="O34" s="52"/>
    </row>
    <row r="35" spans="1:15" s="44" customFormat="1" ht="15.75" hidden="1" customHeight="1" thickBot="1" x14ac:dyDescent="0.25">
      <c r="B35" s="37" t="s">
        <v>11</v>
      </c>
      <c r="C35" s="38">
        <v>373.46</v>
      </c>
      <c r="D35" s="39">
        <f t="shared" si="12"/>
        <v>1737.88</v>
      </c>
      <c r="E35" s="40">
        <f t="shared" si="4"/>
        <v>22.526246719160103</v>
      </c>
      <c r="F35" s="40">
        <f t="shared" si="5"/>
        <v>15.681288690674311</v>
      </c>
      <c r="G35" s="38">
        <v>630.1</v>
      </c>
      <c r="H35" s="39">
        <f t="shared" si="13"/>
        <v>2459.4</v>
      </c>
      <c r="I35" s="40">
        <f t="shared" si="6"/>
        <v>17.863823419378978</v>
      </c>
      <c r="J35" s="40">
        <f t="shared" si="7"/>
        <v>18.914998549463281</v>
      </c>
      <c r="K35" s="41">
        <f t="shared" si="0"/>
        <v>-256.64000000000004</v>
      </c>
      <c r="L35" s="40">
        <f t="shared" si="1"/>
        <v>-721.52</v>
      </c>
      <c r="M35" s="40">
        <f t="shared" si="8"/>
        <v>11.679721496953889</v>
      </c>
      <c r="N35" s="42">
        <f t="shared" si="9"/>
        <v>27.499558225834875</v>
      </c>
      <c r="O35" s="52"/>
    </row>
    <row r="36" spans="1:15" s="44" customFormat="1" ht="12.75" hidden="1" customHeight="1" x14ac:dyDescent="0.25">
      <c r="B36" s="37" t="s">
        <v>25</v>
      </c>
      <c r="C36" s="38">
        <v>409.34</v>
      </c>
      <c r="D36" s="39">
        <f t="shared" si="12"/>
        <v>2147.2200000000003</v>
      </c>
      <c r="E36" s="40">
        <f t="shared" si="4"/>
        <v>-10.799738505120937</v>
      </c>
      <c r="F36" s="40">
        <f t="shared" si="5"/>
        <v>9.4850091780542822</v>
      </c>
      <c r="G36" s="38">
        <v>582.17999999999995</v>
      </c>
      <c r="H36" s="39">
        <f t="shared" si="13"/>
        <v>3041.58</v>
      </c>
      <c r="I36" s="40">
        <f t="shared" si="6"/>
        <v>14.332285938727418</v>
      </c>
      <c r="J36" s="40">
        <f t="shared" si="7"/>
        <v>18.009622099790491</v>
      </c>
      <c r="K36" s="41">
        <f t="shared" si="0"/>
        <v>-172.83999999999997</v>
      </c>
      <c r="L36" s="40">
        <f t="shared" si="1"/>
        <v>-894.35999999999967</v>
      </c>
      <c r="M36" s="40">
        <f t="shared" si="8"/>
        <v>243.61829025844918</v>
      </c>
      <c r="N36" s="42">
        <f t="shared" si="9"/>
        <v>45.141187925997926</v>
      </c>
      <c r="O36" s="52"/>
    </row>
    <row r="37" spans="1:15" s="60" customFormat="1" ht="12.75" hidden="1" customHeight="1" thickBot="1" x14ac:dyDescent="0.25">
      <c r="B37" s="37" t="s">
        <v>26</v>
      </c>
      <c r="C37" s="38">
        <v>458.67</v>
      </c>
      <c r="D37" s="39">
        <f t="shared" si="12"/>
        <v>2605.8900000000003</v>
      </c>
      <c r="E37" s="40">
        <f t="shared" si="4"/>
        <v>10.098415746519439</v>
      </c>
      <c r="F37" s="40">
        <f t="shared" si="5"/>
        <v>9.5924804441080305</v>
      </c>
      <c r="G37" s="38">
        <v>690.71</v>
      </c>
      <c r="H37" s="39">
        <f t="shared" si="13"/>
        <v>3732.29</v>
      </c>
      <c r="I37" s="40">
        <f t="shared" si="6"/>
        <v>37.921325878594246</v>
      </c>
      <c r="J37" s="40">
        <f t="shared" si="7"/>
        <v>21.249106620752368</v>
      </c>
      <c r="K37" s="41">
        <f t="shared" si="0"/>
        <v>-232.04000000000002</v>
      </c>
      <c r="L37" s="40">
        <f t="shared" si="1"/>
        <v>-1126.3999999999996</v>
      </c>
      <c r="M37" s="40">
        <f t="shared" si="8"/>
        <v>175.58194774346799</v>
      </c>
      <c r="N37" s="42">
        <f t="shared" si="9"/>
        <v>60.822387207309923</v>
      </c>
      <c r="O37" s="59"/>
    </row>
    <row r="38" spans="1:15" s="60" customFormat="1" ht="15.75" hidden="1" customHeight="1" thickBot="1" x14ac:dyDescent="0.25">
      <c r="B38" s="37" t="s">
        <v>21</v>
      </c>
      <c r="C38" s="38">
        <v>505.77</v>
      </c>
      <c r="D38" s="39">
        <f t="shared" si="12"/>
        <v>3111.6600000000003</v>
      </c>
      <c r="E38" s="40">
        <f t="shared" si="4"/>
        <v>2.5403454707647377</v>
      </c>
      <c r="F38" s="40">
        <f t="shared" si="5"/>
        <v>8.380935131520296</v>
      </c>
      <c r="G38" s="38">
        <v>664.1</v>
      </c>
      <c r="H38" s="39">
        <f t="shared" si="13"/>
        <v>4396.3900000000003</v>
      </c>
      <c r="I38" s="40">
        <f t="shared" si="6"/>
        <v>7.755963005030031</v>
      </c>
      <c r="J38" s="40">
        <f t="shared" si="7"/>
        <v>18.998240627960495</v>
      </c>
      <c r="K38" s="43">
        <f t="shared" si="0"/>
        <v>-158.33000000000004</v>
      </c>
      <c r="L38" s="40">
        <f t="shared" si="1"/>
        <v>-1284.73</v>
      </c>
      <c r="M38" s="40">
        <f t="shared" si="8"/>
        <v>28.660815862181146</v>
      </c>
      <c r="N38" s="42">
        <f t="shared" si="9"/>
        <v>56.016078498044841</v>
      </c>
      <c r="O38" s="59"/>
    </row>
    <row r="39" spans="1:15" s="44" customFormat="1" ht="15.75" hidden="1" customHeight="1" thickBot="1" x14ac:dyDescent="0.25">
      <c r="B39" s="37" t="s">
        <v>27</v>
      </c>
      <c r="C39" s="38">
        <v>482.28</v>
      </c>
      <c r="D39" s="39">
        <f t="shared" si="12"/>
        <v>3593.9400000000005</v>
      </c>
      <c r="E39" s="40">
        <f t="shared" si="4"/>
        <v>2.6040336992596336</v>
      </c>
      <c r="F39" s="40">
        <f t="shared" si="5"/>
        <v>7.5682114765285746</v>
      </c>
      <c r="G39" s="38">
        <v>659.83</v>
      </c>
      <c r="H39" s="39">
        <f t="shared" si="13"/>
        <v>5056.22</v>
      </c>
      <c r="I39" s="40">
        <f t="shared" si="6"/>
        <v>26.307427258805525</v>
      </c>
      <c r="J39" s="40">
        <f t="shared" si="7"/>
        <v>19.903720742725707</v>
      </c>
      <c r="K39" s="43">
        <f t="shared" si="0"/>
        <v>-177.55000000000007</v>
      </c>
      <c r="L39" s="40">
        <f t="shared" si="1"/>
        <v>-1462.2799999999997</v>
      </c>
      <c r="M39" s="40">
        <f t="shared" si="8"/>
        <v>239.09472880061156</v>
      </c>
      <c r="N39" s="42">
        <f t="shared" si="9"/>
        <v>66.96124774497045</v>
      </c>
      <c r="O39" s="52"/>
    </row>
    <row r="40" spans="1:15" s="44" customFormat="1" ht="13.5" hidden="1" customHeight="1" thickBot="1" x14ac:dyDescent="0.25">
      <c r="B40" s="37" t="s">
        <v>16</v>
      </c>
      <c r="C40" s="38">
        <v>548.91</v>
      </c>
      <c r="D40" s="39">
        <f t="shared" si="12"/>
        <v>4142.8500000000004</v>
      </c>
      <c r="E40" s="40">
        <f t="shared" si="4"/>
        <v>19.144364133619838</v>
      </c>
      <c r="F40" s="40">
        <f t="shared" si="5"/>
        <v>8.9710373271538089</v>
      </c>
      <c r="G40" s="38">
        <v>657.52</v>
      </c>
      <c r="H40" s="39">
        <f t="shared" si="13"/>
        <v>5713.74</v>
      </c>
      <c r="I40" s="40">
        <f t="shared" si="6"/>
        <v>25.26576490760144</v>
      </c>
      <c r="J40" s="40">
        <f t="shared" si="7"/>
        <v>20.49727951410858</v>
      </c>
      <c r="K40" s="43">
        <f t="shared" si="0"/>
        <v>-108.61000000000001</v>
      </c>
      <c r="L40" s="40">
        <f t="shared" si="1"/>
        <v>-1570.8899999999994</v>
      </c>
      <c r="M40" s="40">
        <f t="shared" si="8"/>
        <v>69.200810095030405</v>
      </c>
      <c r="N40" s="42">
        <f t="shared" si="9"/>
        <v>67.114179636386908</v>
      </c>
      <c r="O40" s="52"/>
    </row>
    <row r="41" spans="1:15" s="44" customFormat="1" ht="15.75" hidden="1" customHeight="1" thickBot="1" x14ac:dyDescent="0.25">
      <c r="B41" s="37" t="s">
        <v>17</v>
      </c>
      <c r="C41" s="38">
        <v>582.04999999999995</v>
      </c>
      <c r="D41" s="39">
        <f t="shared" si="12"/>
        <v>4724.9000000000005</v>
      </c>
      <c r="E41" s="40">
        <f t="shared" si="4"/>
        <v>36.012057765107251</v>
      </c>
      <c r="F41" s="40">
        <f t="shared" si="5"/>
        <v>11.706893820645782</v>
      </c>
      <c r="G41" s="38">
        <v>715.09</v>
      </c>
      <c r="H41" s="39">
        <f t="shared" si="13"/>
        <v>6428.83</v>
      </c>
      <c r="I41" s="40">
        <f t="shared" si="6"/>
        <v>13.867834394904467</v>
      </c>
      <c r="J41" s="40">
        <f t="shared" si="7"/>
        <v>19.721963574062372</v>
      </c>
      <c r="K41" s="43">
        <f t="shared" si="0"/>
        <v>-133.04000000000008</v>
      </c>
      <c r="L41" s="40">
        <f t="shared" si="1"/>
        <v>-1703.9299999999994</v>
      </c>
      <c r="M41" s="40">
        <f t="shared" si="8"/>
        <v>-33.499950014995463</v>
      </c>
      <c r="N41" s="42">
        <f t="shared" si="9"/>
        <v>49.458366591525071</v>
      </c>
      <c r="O41" s="52"/>
    </row>
    <row r="42" spans="1:15" s="44" customFormat="1" ht="14.25" hidden="1" customHeight="1" x14ac:dyDescent="0.25">
      <c r="B42" s="37" t="s">
        <v>28</v>
      </c>
      <c r="C42" s="38">
        <v>518.92999999999995</v>
      </c>
      <c r="D42" s="39">
        <f t="shared" si="12"/>
        <v>5243.8300000000008</v>
      </c>
      <c r="E42" s="40">
        <f t="shared" si="4"/>
        <v>27.020609976991228</v>
      </c>
      <c r="F42" s="40">
        <f t="shared" si="5"/>
        <v>13.055729830303143</v>
      </c>
      <c r="G42" s="38">
        <v>762.49</v>
      </c>
      <c r="H42" s="39">
        <f t="shared" si="13"/>
        <v>7191.32</v>
      </c>
      <c r="I42" s="40">
        <f t="shared" si="6"/>
        <v>39.471373696725799</v>
      </c>
      <c r="J42" s="40">
        <f t="shared" si="7"/>
        <v>21.546860474942964</v>
      </c>
      <c r="K42" s="43">
        <f t="shared" si="0"/>
        <v>-243.56000000000006</v>
      </c>
      <c r="L42" s="40">
        <f t="shared" si="1"/>
        <v>-1947.4899999999989</v>
      </c>
      <c r="M42" s="40">
        <f t="shared" si="8"/>
        <v>76.288361320208466</v>
      </c>
      <c r="N42" s="42">
        <f t="shared" si="9"/>
        <v>52.358339266016252</v>
      </c>
      <c r="O42" s="52"/>
    </row>
    <row r="43" spans="1:15" s="44" customFormat="1" ht="14.25" hidden="1" customHeight="1" x14ac:dyDescent="0.25">
      <c r="B43" s="46" t="s">
        <v>19</v>
      </c>
      <c r="C43" s="47">
        <v>513.4</v>
      </c>
      <c r="D43" s="48">
        <f t="shared" si="12"/>
        <v>5757.2300000000005</v>
      </c>
      <c r="E43" s="49">
        <f t="shared" si="4"/>
        <v>3.7171717171717189</v>
      </c>
      <c r="F43" s="49">
        <f t="shared" si="5"/>
        <v>12.155214902002065</v>
      </c>
      <c r="G43" s="47">
        <v>808.52</v>
      </c>
      <c r="H43" s="48">
        <f t="shared" si="13"/>
        <v>7999.84</v>
      </c>
      <c r="I43" s="49">
        <f t="shared" si="6"/>
        <v>7.0320360074132893</v>
      </c>
      <c r="J43" s="49">
        <f t="shared" si="7"/>
        <v>19.903475771519386</v>
      </c>
      <c r="K43" s="12">
        <f t="shared" si="0"/>
        <v>-295.12</v>
      </c>
      <c r="L43" s="49">
        <f t="shared" si="1"/>
        <v>-2242.6099999999997</v>
      </c>
      <c r="M43" s="49">
        <f t="shared" si="8"/>
        <v>13.333333333333353</v>
      </c>
      <c r="N43" s="51">
        <f t="shared" si="9"/>
        <v>45.753689970948244</v>
      </c>
      <c r="O43" s="52"/>
    </row>
    <row r="44" spans="1:15" s="44" customFormat="1" ht="73.5" customHeight="1" thickBot="1" x14ac:dyDescent="0.25">
      <c r="B44" s="61" t="s">
        <v>29</v>
      </c>
      <c r="C44" s="62" t="s">
        <v>30</v>
      </c>
      <c r="D44" s="63" t="s">
        <v>31</v>
      </c>
      <c r="E44" s="64" t="s">
        <v>37</v>
      </c>
      <c r="F44" s="64" t="s">
        <v>36</v>
      </c>
      <c r="G44" s="62" t="s">
        <v>30</v>
      </c>
      <c r="H44" s="63" t="s">
        <v>31</v>
      </c>
      <c r="I44" s="64" t="s">
        <v>37</v>
      </c>
      <c r="J44" s="64" t="s">
        <v>36</v>
      </c>
      <c r="K44" s="62" t="s">
        <v>30</v>
      </c>
      <c r="L44" s="63" t="s">
        <v>31</v>
      </c>
      <c r="M44" s="64" t="s">
        <v>37</v>
      </c>
      <c r="N44" s="172" t="s">
        <v>36</v>
      </c>
      <c r="O44" s="52"/>
    </row>
    <row r="45" spans="1:15" s="72" customFormat="1" ht="13.5" hidden="1" thickBot="1" x14ac:dyDescent="0.25">
      <c r="A45" s="44"/>
      <c r="B45" s="65">
        <v>39083</v>
      </c>
      <c r="C45" s="66">
        <v>487.42346813779722</v>
      </c>
      <c r="D45" s="67">
        <v>487.42346813779722</v>
      </c>
      <c r="E45" s="56">
        <v>11.244302764621183</v>
      </c>
      <c r="F45" s="56">
        <v>11.244302764621183</v>
      </c>
      <c r="G45" s="68">
        <v>809.4078342645455</v>
      </c>
      <c r="H45" s="69">
        <v>809.4078342645455</v>
      </c>
      <c r="I45" s="56">
        <v>18.976438679102301</v>
      </c>
      <c r="J45" s="58">
        <v>18.976438679102301</v>
      </c>
      <c r="K45" s="70">
        <v>-321.98436612674828</v>
      </c>
      <c r="L45" s="71">
        <v>-321.98436612674828</v>
      </c>
      <c r="M45" s="56">
        <v>32.967074968946349</v>
      </c>
      <c r="N45" s="58">
        <v>32.967074968946349</v>
      </c>
    </row>
    <row r="46" spans="1:15" s="44" customFormat="1" ht="13.5" hidden="1" thickBot="1" x14ac:dyDescent="0.25">
      <c r="B46" s="65">
        <v>39114</v>
      </c>
      <c r="C46" s="66">
        <v>585.79822363918038</v>
      </c>
      <c r="D46" s="73">
        <v>1073.2216917769777</v>
      </c>
      <c r="E46" s="40">
        <v>9.6129851092892515</v>
      </c>
      <c r="F46" s="40">
        <v>10.347908138169991</v>
      </c>
      <c r="G46" s="74">
        <v>747.49330086513976</v>
      </c>
      <c r="H46" s="75">
        <v>1556.9011351296854</v>
      </c>
      <c r="I46" s="40">
        <v>-4.4617054404660905E-2</v>
      </c>
      <c r="J46" s="42">
        <v>9.0162841767775781</v>
      </c>
      <c r="K46" s="76">
        <v>-161.69507722595938</v>
      </c>
      <c r="L46" s="77">
        <v>-483.67944335270772</v>
      </c>
      <c r="M46" s="40">
        <v>-24.230121458836852</v>
      </c>
      <c r="N46" s="42">
        <v>6.1733625937677505</v>
      </c>
    </row>
    <row r="47" spans="1:15" s="88" customFormat="1" ht="13.5" hidden="1" thickBot="1" x14ac:dyDescent="0.25">
      <c r="B47" s="79">
        <v>39142</v>
      </c>
      <c r="C47" s="80">
        <v>630.69432696168144</v>
      </c>
      <c r="D47" s="81">
        <v>1703.9160187386592</v>
      </c>
      <c r="E47" s="82">
        <v>17.100595598104064</v>
      </c>
      <c r="F47" s="82">
        <v>12.754611683916695</v>
      </c>
      <c r="G47" s="83">
        <v>874.33596615259955</v>
      </c>
      <c r="H47" s="84">
        <v>2431.237101282285</v>
      </c>
      <c r="I47" s="82">
        <v>-3.4586120493929062E-2</v>
      </c>
      <c r="J47" s="85">
        <v>5.5785883042332784</v>
      </c>
      <c r="K47" s="86">
        <v>-243.64163919091811</v>
      </c>
      <c r="L47" s="87">
        <v>-727.32108254362583</v>
      </c>
      <c r="M47" s="82">
        <v>-27.497655445850413</v>
      </c>
      <c r="N47" s="85">
        <v>-8.120458788025875</v>
      </c>
      <c r="O47" s="44"/>
    </row>
    <row r="48" spans="1:15" s="44" customFormat="1" ht="13.5" hidden="1" thickBot="1" x14ac:dyDescent="0.25">
      <c r="B48" s="65">
        <v>39173</v>
      </c>
      <c r="C48" s="66">
        <v>531.6992666092641</v>
      </c>
      <c r="D48" s="73">
        <v>2235.6152853479234</v>
      </c>
      <c r="E48" s="40">
        <v>5.9890163813969721</v>
      </c>
      <c r="F48" s="40">
        <v>11.068428429105314</v>
      </c>
      <c r="G48" s="74">
        <v>969.47951659920955</v>
      </c>
      <c r="H48" s="75">
        <v>3400.7166178814946</v>
      </c>
      <c r="I48" s="40">
        <v>25.177479370806033</v>
      </c>
      <c r="J48" s="42">
        <v>10.511233969016121</v>
      </c>
      <c r="K48" s="76">
        <v>-437.78024998994545</v>
      </c>
      <c r="L48" s="77">
        <v>-1165.1013325335712</v>
      </c>
      <c r="M48" s="40">
        <v>60.459625844032217</v>
      </c>
      <c r="N48" s="42">
        <v>9.4575863223590453</v>
      </c>
    </row>
    <row r="49" spans="2:15" s="44" customFormat="1" ht="13.5" hidden="1" thickBot="1" x14ac:dyDescent="0.25">
      <c r="B49" s="65">
        <v>39203</v>
      </c>
      <c r="C49" s="66">
        <v>637.24783499711782</v>
      </c>
      <c r="D49" s="73">
        <v>2872.8631203450414</v>
      </c>
      <c r="E49" s="40">
        <v>25.856873527356772</v>
      </c>
      <c r="F49" s="40">
        <v>14.040773051617993</v>
      </c>
      <c r="G49" s="74">
        <v>1014.3077728947776</v>
      </c>
      <c r="H49" s="75">
        <v>4415.0243907762724</v>
      </c>
      <c r="I49" s="40">
        <v>8.1105135815064067</v>
      </c>
      <c r="J49" s="42">
        <v>9.9503064580105161</v>
      </c>
      <c r="K49" s="76">
        <v>-377.05993789765978</v>
      </c>
      <c r="L49" s="77">
        <v>-1542.1612704312311</v>
      </c>
      <c r="M49" s="40">
        <v>-12.694651813747004</v>
      </c>
      <c r="N49" s="42">
        <v>3.0637252123906666</v>
      </c>
    </row>
    <row r="50" spans="2:15" s="88" customFormat="1" ht="13.5" hidden="1" thickBot="1" x14ac:dyDescent="0.25">
      <c r="B50" s="79">
        <v>39234</v>
      </c>
      <c r="C50" s="80">
        <v>667.30123616475589</v>
      </c>
      <c r="D50" s="81">
        <v>3540.1643565097975</v>
      </c>
      <c r="E50" s="82">
        <v>6.1151567444783561</v>
      </c>
      <c r="F50" s="82">
        <v>12.45754769543308</v>
      </c>
      <c r="G50" s="83">
        <v>860.382857133588</v>
      </c>
      <c r="H50" s="84">
        <v>5275.4072479098604</v>
      </c>
      <c r="I50" s="82">
        <v>-8.4326574224387265</v>
      </c>
      <c r="J50" s="85">
        <v>6.4644049563604478</v>
      </c>
      <c r="K50" s="86">
        <v>-193.08162096883211</v>
      </c>
      <c r="L50" s="87">
        <v>-1735.2428914000629</v>
      </c>
      <c r="M50" s="82">
        <v>-37.870187169443703</v>
      </c>
      <c r="N50" s="85">
        <v>-3.9758181451328367</v>
      </c>
      <c r="O50" s="44"/>
    </row>
    <row r="51" spans="2:15" s="44" customFormat="1" ht="13.5" hidden="1" thickBot="1" x14ac:dyDescent="0.25">
      <c r="B51" s="65">
        <v>39264</v>
      </c>
      <c r="C51" s="66">
        <v>683.96329905188713</v>
      </c>
      <c r="D51" s="73">
        <v>4224.1276555616842</v>
      </c>
      <c r="E51" s="40">
        <v>34.225303443966503</v>
      </c>
      <c r="F51" s="40">
        <v>15.490182342305969</v>
      </c>
      <c r="G51" s="74">
        <v>830.42562178913681</v>
      </c>
      <c r="H51" s="75">
        <v>6105.8328696989975</v>
      </c>
      <c r="I51" s="40">
        <v>-3.7096405585003267</v>
      </c>
      <c r="J51" s="42">
        <v>4.9561505939735406</v>
      </c>
      <c r="K51" s="76">
        <v>-146.46232273724968</v>
      </c>
      <c r="L51" s="77">
        <v>-1881.7052141373133</v>
      </c>
      <c r="M51" s="40">
        <v>-58.492163614021941</v>
      </c>
      <c r="N51" s="42">
        <v>-12.881763822116588</v>
      </c>
    </row>
    <row r="52" spans="2:15" s="44" customFormat="1" ht="13.5" hidden="1" thickBot="1" x14ac:dyDescent="0.25">
      <c r="B52" s="65">
        <v>39295</v>
      </c>
      <c r="C52" s="66">
        <v>652.86812872231212</v>
      </c>
      <c r="D52" s="73">
        <v>4876.9957842839958</v>
      </c>
      <c r="E52" s="40">
        <v>-10.238142082569802</v>
      </c>
      <c r="F52" s="40">
        <v>11.222563170936262</v>
      </c>
      <c r="G52" s="74">
        <v>938.1046786205826</v>
      </c>
      <c r="H52" s="75">
        <v>7043.9375483195799</v>
      </c>
      <c r="I52" s="40">
        <v>-5.6568921168899671</v>
      </c>
      <c r="J52" s="42">
        <v>3.4069232466686694</v>
      </c>
      <c r="K52" s="76">
        <v>-285.23654989827048</v>
      </c>
      <c r="L52" s="77">
        <v>-2166.9417640355841</v>
      </c>
      <c r="M52" s="40">
        <v>6.8219064177598598</v>
      </c>
      <c r="N52" s="42">
        <v>-10.713917411260908</v>
      </c>
    </row>
    <row r="53" spans="2:15" s="88" customFormat="1" ht="13.5" hidden="1" thickBot="1" x14ac:dyDescent="0.25">
      <c r="B53" s="79">
        <v>39326</v>
      </c>
      <c r="C53" s="80">
        <v>719.39112678094341</v>
      </c>
      <c r="D53" s="81">
        <v>5596.3869110649393</v>
      </c>
      <c r="E53" s="82">
        <v>19.560449624580212</v>
      </c>
      <c r="F53" s="82">
        <v>12.228636107503776</v>
      </c>
      <c r="G53" s="83">
        <v>1006.3504001983434</v>
      </c>
      <c r="H53" s="84">
        <v>8050.2879485179237</v>
      </c>
      <c r="I53" s="82">
        <v>24.920596442541143</v>
      </c>
      <c r="J53" s="85">
        <v>5.6821247344554182</v>
      </c>
      <c r="K53" s="86">
        <v>-286.95927341740003</v>
      </c>
      <c r="L53" s="87">
        <v>-2453.9010374529844</v>
      </c>
      <c r="M53" s="82">
        <v>40.73841601575954</v>
      </c>
      <c r="N53" s="85">
        <v>-6.7262869789073481</v>
      </c>
      <c r="O53" s="44"/>
    </row>
    <row r="54" spans="2:15" s="44" customFormat="1" ht="13.5" hidden="1" thickBot="1" x14ac:dyDescent="0.25">
      <c r="B54" s="65">
        <v>39356</v>
      </c>
      <c r="C54" s="66">
        <v>624.15469878601584</v>
      </c>
      <c r="D54" s="73">
        <v>6220.541609850955</v>
      </c>
      <c r="E54" s="40">
        <v>18.385649547325933</v>
      </c>
      <c r="F54" s="40">
        <v>12.817359123069938</v>
      </c>
      <c r="G54" s="74">
        <v>1075.7674384981094</v>
      </c>
      <c r="H54" s="75">
        <v>9126.0553870160329</v>
      </c>
      <c r="I54" s="40">
        <v>20.271917054421262</v>
      </c>
      <c r="J54" s="42">
        <v>7.2152467516333862</v>
      </c>
      <c r="K54" s="76">
        <v>-451.61273971209357</v>
      </c>
      <c r="L54" s="77">
        <v>-2905.513777165078</v>
      </c>
      <c r="M54" s="40">
        <v>22.980017907461825</v>
      </c>
      <c r="N54" s="42">
        <v>-3.0876698168300187</v>
      </c>
    </row>
    <row r="55" spans="2:15" s="44" customFormat="1" ht="13.5" hidden="1" thickBot="1" x14ac:dyDescent="0.25">
      <c r="B55" s="65">
        <v>39387</v>
      </c>
      <c r="C55" s="66">
        <v>577.89983852017815</v>
      </c>
      <c r="D55" s="73">
        <v>6798.4414483711334</v>
      </c>
      <c r="E55" s="40">
        <v>-6.0786402724355648</v>
      </c>
      <c r="F55" s="40">
        <v>10.920390719098982</v>
      </c>
      <c r="G55" s="74">
        <v>1009.2311463627842</v>
      </c>
      <c r="H55" s="75">
        <v>10135.286533378818</v>
      </c>
      <c r="I55" s="40">
        <v>15.38560239082889</v>
      </c>
      <c r="J55" s="42">
        <v>7.9765777480616418</v>
      </c>
      <c r="K55" s="76">
        <v>-431.33130784260607</v>
      </c>
      <c r="L55" s="77">
        <v>-3336.8450850076842</v>
      </c>
      <c r="M55" s="40">
        <v>66.307507595966044</v>
      </c>
      <c r="N55" s="42">
        <v>2.4375768282846932</v>
      </c>
    </row>
    <row r="56" spans="2:15" s="97" customFormat="1" ht="15.75" hidden="1" thickBot="1" x14ac:dyDescent="0.3">
      <c r="B56" s="89">
        <v>39417</v>
      </c>
      <c r="C56" s="90">
        <v>841.53197689481817</v>
      </c>
      <c r="D56" s="91">
        <v>7639.9734252659518</v>
      </c>
      <c r="E56" s="92">
        <v>20.984463252324616</v>
      </c>
      <c r="F56" s="92">
        <v>11.946118149660091</v>
      </c>
      <c r="G56" s="90">
        <v>1161.1862621074838</v>
      </c>
      <c r="H56" s="93">
        <v>11296.472795486301</v>
      </c>
      <c r="I56" s="92">
        <v>33.914636779775684</v>
      </c>
      <c r="J56" s="94">
        <v>10.170049261224712</v>
      </c>
      <c r="K56" s="95">
        <v>-319.65428521266563</v>
      </c>
      <c r="L56" s="96">
        <v>-3656.4993702203492</v>
      </c>
      <c r="M56" s="92">
        <v>86.344953198171567</v>
      </c>
      <c r="N56" s="94">
        <v>6.6351464095599999</v>
      </c>
      <c r="O56"/>
    </row>
    <row r="57" spans="2:15" ht="14.25" hidden="1" customHeight="1" x14ac:dyDescent="0.3">
      <c r="B57" s="98">
        <v>39448</v>
      </c>
      <c r="C57" s="68">
        <v>552.0744096511238</v>
      </c>
      <c r="D57" s="67">
        <f>+C57</f>
        <v>552.0744096511238</v>
      </c>
      <c r="E57" s="56">
        <f t="shared" ref="E57:E88" si="14">+((C57/C45)-1)*100</f>
        <v>13.26381385786075</v>
      </c>
      <c r="F57" s="56">
        <f t="shared" ref="F57:F88" si="15">+((D57/D45)-1)*100</f>
        <v>13.26381385786075</v>
      </c>
      <c r="G57" s="68">
        <v>1176.568587970768</v>
      </c>
      <c r="H57" s="99">
        <f>+G57</f>
        <v>1176.568587970768</v>
      </c>
      <c r="I57" s="56">
        <f t="shared" ref="I57:I88" si="16">+((G57/G45)-1)*100</f>
        <v>45.361650599766776</v>
      </c>
      <c r="J57" s="58">
        <f t="shared" ref="J57:J88" si="17">+((H57/H45)-1)*100</f>
        <v>45.361650599766776</v>
      </c>
      <c r="K57" s="71">
        <f t="shared" ref="K57:K88" si="18">+C57-G57</f>
        <v>-624.49417831964422</v>
      </c>
      <c r="L57" s="100">
        <f t="shared" ref="L57:L88" si="19">+D57-H57</f>
        <v>-624.49417831964422</v>
      </c>
      <c r="M57" s="56">
        <f t="shared" ref="M57:M88" si="20">+((K57/K45)-1)*100</f>
        <v>93.951708224806723</v>
      </c>
      <c r="N57" s="58">
        <f t="shared" ref="N57:N88" si="21">+((L57/L45)-1)*100</f>
        <v>93.951708224806723</v>
      </c>
    </row>
    <row r="58" spans="2:15" ht="14.25" hidden="1" customHeight="1" x14ac:dyDescent="0.3">
      <c r="B58" s="101">
        <v>39479</v>
      </c>
      <c r="C58" s="74">
        <v>639.16433591988596</v>
      </c>
      <c r="D58" s="73">
        <f>+D57+C58</f>
        <v>1191.2387455710098</v>
      </c>
      <c r="E58" s="40">
        <f t="shared" si="14"/>
        <v>9.1099819233279469</v>
      </c>
      <c r="F58" s="40">
        <f t="shared" si="15"/>
        <v>10.99652147345498</v>
      </c>
      <c r="G58" s="74">
        <v>969.41840975015202</v>
      </c>
      <c r="H58" s="102">
        <f t="shared" ref="H58:H68" si="22">+H57+G58</f>
        <v>2145.98699772092</v>
      </c>
      <c r="I58" s="40">
        <f t="shared" si="16"/>
        <v>29.689243853845749</v>
      </c>
      <c r="J58" s="42">
        <f t="shared" si="17"/>
        <v>37.837075797504994</v>
      </c>
      <c r="K58" s="103">
        <f t="shared" si="18"/>
        <v>-330.25407383026607</v>
      </c>
      <c r="L58" s="103">
        <f t="shared" si="19"/>
        <v>-954.74825214991029</v>
      </c>
      <c r="M58" s="40">
        <f t="shared" si="20"/>
        <v>104.24497733394529</v>
      </c>
      <c r="N58" s="42">
        <f t="shared" si="21"/>
        <v>97.392770205801526</v>
      </c>
    </row>
    <row r="59" spans="2:15" s="97" customFormat="1" ht="14.25" hidden="1" customHeight="1" x14ac:dyDescent="0.3">
      <c r="B59" s="104">
        <v>39508</v>
      </c>
      <c r="C59" s="83">
        <v>677.95076340913715</v>
      </c>
      <c r="D59" s="81">
        <f>+D58+C59</f>
        <v>1869.1895089801469</v>
      </c>
      <c r="E59" s="82">
        <f t="shared" si="14"/>
        <v>7.4927638361850679</v>
      </c>
      <c r="F59" s="82">
        <f t="shared" si="15"/>
        <v>9.6996265322884412</v>
      </c>
      <c r="G59" s="83">
        <v>1148.5096303178343</v>
      </c>
      <c r="H59" s="84">
        <f t="shared" si="22"/>
        <v>3294.4966280387544</v>
      </c>
      <c r="I59" s="82">
        <f t="shared" si="16"/>
        <v>31.357930449973349</v>
      </c>
      <c r="J59" s="85">
        <f t="shared" si="17"/>
        <v>35.507006959591415</v>
      </c>
      <c r="K59" s="87">
        <f t="shared" si="18"/>
        <v>-470.55886690869715</v>
      </c>
      <c r="L59" s="87">
        <f t="shared" si="19"/>
        <v>-1425.3071190586074</v>
      </c>
      <c r="M59" s="82">
        <f t="shared" si="20"/>
        <v>93.135651390018026</v>
      </c>
      <c r="N59" s="85">
        <f t="shared" si="21"/>
        <v>95.966699339162261</v>
      </c>
      <c r="O59"/>
    </row>
    <row r="60" spans="2:15" ht="14.25" hidden="1" customHeight="1" x14ac:dyDescent="0.3">
      <c r="B60" s="101">
        <v>39539</v>
      </c>
      <c r="C60" s="74">
        <v>608.21405793593772</v>
      </c>
      <c r="D60" s="73">
        <f t="shared" ref="D60:D68" si="23">+D59+C60</f>
        <v>2477.4035669160849</v>
      </c>
      <c r="E60" s="40">
        <f t="shared" si="14"/>
        <v>14.390614419053339</v>
      </c>
      <c r="F60" s="40">
        <f t="shared" si="15"/>
        <v>10.815290231410835</v>
      </c>
      <c r="G60" s="74">
        <v>1300.4832040782987</v>
      </c>
      <c r="H60" s="102">
        <f t="shared" si="22"/>
        <v>4594.9798321170529</v>
      </c>
      <c r="I60" s="40">
        <f t="shared" si="16"/>
        <v>34.142411656122576</v>
      </c>
      <c r="J60" s="42">
        <f t="shared" si="17"/>
        <v>35.117986837125372</v>
      </c>
      <c r="K60" s="103">
        <f t="shared" si="18"/>
        <v>-692.26914614236102</v>
      </c>
      <c r="L60" s="103">
        <f t="shared" si="19"/>
        <v>-2117.576265200968</v>
      </c>
      <c r="M60" s="40">
        <f t="shared" si="20"/>
        <v>58.13165307440444</v>
      </c>
      <c r="N60" s="42">
        <f t="shared" si="21"/>
        <v>81.750394242206582</v>
      </c>
    </row>
    <row r="61" spans="2:15" s="6" customFormat="1" ht="14.25" hidden="1" customHeight="1" x14ac:dyDescent="0.25">
      <c r="B61" s="101">
        <v>39569</v>
      </c>
      <c r="C61" s="74">
        <v>743.81131830155914</v>
      </c>
      <c r="D61" s="73">
        <f t="shared" si="23"/>
        <v>3221.2148852176442</v>
      </c>
      <c r="E61" s="40">
        <f t="shared" si="14"/>
        <v>16.722455134731582</v>
      </c>
      <c r="F61" s="40">
        <f t="shared" si="15"/>
        <v>12.1255956263856</v>
      </c>
      <c r="G61" s="74">
        <v>1233.4509142216448</v>
      </c>
      <c r="H61" s="102">
        <f t="shared" si="22"/>
        <v>5828.4307463386976</v>
      </c>
      <c r="I61" s="40">
        <f t="shared" si="16"/>
        <v>21.60519195287689</v>
      </c>
      <c r="J61" s="42">
        <f t="shared" si="17"/>
        <v>32.013557128138828</v>
      </c>
      <c r="K61" s="103">
        <f t="shared" si="18"/>
        <v>-489.63959592008564</v>
      </c>
      <c r="L61" s="103">
        <f t="shared" si="19"/>
        <v>-2607.2158611210534</v>
      </c>
      <c r="M61" s="40">
        <f t="shared" si="20"/>
        <v>29.857231359588731</v>
      </c>
      <c r="N61" s="42">
        <f t="shared" si="21"/>
        <v>69.062465198079039</v>
      </c>
    </row>
    <row r="62" spans="2:15" s="97" customFormat="1" ht="14.25" hidden="1" customHeight="1" x14ac:dyDescent="0.3">
      <c r="B62" s="104">
        <v>39600</v>
      </c>
      <c r="C62" s="83">
        <v>652.9925131163194</v>
      </c>
      <c r="D62" s="81">
        <f t="shared" si="23"/>
        <v>3874.2073983339637</v>
      </c>
      <c r="E62" s="82">
        <f t="shared" si="14"/>
        <v>-2.144267427207891</v>
      </c>
      <c r="F62" s="82">
        <f t="shared" si="15"/>
        <v>9.4358060300199007</v>
      </c>
      <c r="G62" s="83">
        <v>1205.2042105255312</v>
      </c>
      <c r="H62" s="84">
        <f t="shared" si="22"/>
        <v>7033.634956864229</v>
      </c>
      <c r="I62" s="82">
        <f t="shared" si="16"/>
        <v>40.077664325011561</v>
      </c>
      <c r="J62" s="85">
        <f t="shared" si="17"/>
        <v>33.328757882170819</v>
      </c>
      <c r="K62" s="87">
        <f t="shared" si="18"/>
        <v>-552.21169740921175</v>
      </c>
      <c r="L62" s="87">
        <f t="shared" si="19"/>
        <v>-3159.4275585302653</v>
      </c>
      <c r="M62" s="82">
        <f t="shared" si="20"/>
        <v>185.99909957165301</v>
      </c>
      <c r="N62" s="85">
        <f t="shared" si="21"/>
        <v>82.074081627910516</v>
      </c>
      <c r="O62"/>
    </row>
    <row r="63" spans="2:15" ht="14.25" hidden="1" customHeight="1" x14ac:dyDescent="0.3">
      <c r="B63" s="101">
        <v>39630</v>
      </c>
      <c r="C63" s="74">
        <v>846.22337815623985</v>
      </c>
      <c r="D63" s="73">
        <f t="shared" si="23"/>
        <v>4720.4307764902032</v>
      </c>
      <c r="E63" s="40">
        <f t="shared" si="14"/>
        <v>23.723506704128461</v>
      </c>
      <c r="F63" s="40">
        <f t="shared" si="15"/>
        <v>11.749245321103485</v>
      </c>
      <c r="G63" s="74">
        <v>1264.0946348933142</v>
      </c>
      <c r="H63" s="102">
        <f t="shared" si="22"/>
        <v>8297.7295917575429</v>
      </c>
      <c r="I63" s="40">
        <f t="shared" si="16"/>
        <v>52.222499128801616</v>
      </c>
      <c r="J63" s="42">
        <f t="shared" si="17"/>
        <v>35.898406799441275</v>
      </c>
      <c r="K63" s="103">
        <f t="shared" si="18"/>
        <v>-417.8712567370743</v>
      </c>
      <c r="L63" s="103">
        <f t="shared" si="19"/>
        <v>-3577.2988152673397</v>
      </c>
      <c r="M63" s="40">
        <f t="shared" si="20"/>
        <v>185.30972944265437</v>
      </c>
      <c r="N63" s="42">
        <f t="shared" si="21"/>
        <v>90.109417160083098</v>
      </c>
    </row>
    <row r="64" spans="2:15" s="6" customFormat="1" ht="14.25" hidden="1" customHeight="1" x14ac:dyDescent="0.25">
      <c r="B64" s="101">
        <v>39661</v>
      </c>
      <c r="C64" s="74">
        <v>758.47158424553788</v>
      </c>
      <c r="D64" s="73">
        <f>+D63+C64</f>
        <v>5478.9023607357412</v>
      </c>
      <c r="E64" s="40">
        <f t="shared" si="14"/>
        <v>16.175311809123816</v>
      </c>
      <c r="F64" s="40">
        <f t="shared" si="15"/>
        <v>12.341748959295295</v>
      </c>
      <c r="G64" s="74">
        <v>1271.5511102487849</v>
      </c>
      <c r="H64" s="102">
        <f t="shared" si="22"/>
        <v>9569.2807020063283</v>
      </c>
      <c r="I64" s="40">
        <f t="shared" si="16"/>
        <v>35.544693383100046</v>
      </c>
      <c r="J64" s="42">
        <f t="shared" si="17"/>
        <v>35.851299594346919</v>
      </c>
      <c r="K64" s="103">
        <f t="shared" si="18"/>
        <v>-513.079526003247</v>
      </c>
      <c r="L64" s="103">
        <f t="shared" si="19"/>
        <v>-4090.378341270587</v>
      </c>
      <c r="M64" s="40">
        <f t="shared" si="20"/>
        <v>79.878604683108321</v>
      </c>
      <c r="N64" s="42">
        <f t="shared" si="21"/>
        <v>88.762725845151863</v>
      </c>
    </row>
    <row r="65" spans="2:15" s="97" customFormat="1" ht="14.25" hidden="1" customHeight="1" x14ac:dyDescent="0.3">
      <c r="B65" s="104">
        <v>39692</v>
      </c>
      <c r="C65" s="83">
        <v>648.16637828122771</v>
      </c>
      <c r="D65" s="81">
        <f t="shared" si="23"/>
        <v>6127.0687390169687</v>
      </c>
      <c r="E65" s="82">
        <f t="shared" si="14"/>
        <v>-9.9006987782049531</v>
      </c>
      <c r="F65" s="82">
        <f t="shared" si="15"/>
        <v>9.4825793210042022</v>
      </c>
      <c r="G65" s="83">
        <v>1238.4171673489298</v>
      </c>
      <c r="H65" s="84">
        <f t="shared" si="22"/>
        <v>10807.697869355257</v>
      </c>
      <c r="I65" s="82">
        <f t="shared" si="16"/>
        <v>23.060234994177755</v>
      </c>
      <c r="J65" s="85">
        <f t="shared" si="17"/>
        <v>34.252314183929023</v>
      </c>
      <c r="K65" s="87">
        <f t="shared" si="18"/>
        <v>-590.25078906770204</v>
      </c>
      <c r="L65" s="87">
        <f t="shared" si="19"/>
        <v>-4680.6291303382886</v>
      </c>
      <c r="M65" s="82">
        <f t="shared" si="20"/>
        <v>105.69148438327196</v>
      </c>
      <c r="N65" s="85">
        <f t="shared" si="21"/>
        <v>90.742375462562521</v>
      </c>
      <c r="O65"/>
    </row>
    <row r="66" spans="2:15" s="6" customFormat="1" ht="14.25" hidden="1" customHeight="1" x14ac:dyDescent="0.25">
      <c r="B66" s="101">
        <v>39722</v>
      </c>
      <c r="C66" s="74">
        <v>659.87408045123448</v>
      </c>
      <c r="D66" s="73">
        <f t="shared" si="23"/>
        <v>6786.9428194682032</v>
      </c>
      <c r="E66" s="40">
        <f t="shared" si="14"/>
        <v>5.7228411056895023</v>
      </c>
      <c r="F66" s="40">
        <f t="shared" si="15"/>
        <v>9.1053359199508641</v>
      </c>
      <c r="G66" s="74">
        <v>1239.6003121533593</v>
      </c>
      <c r="H66" s="102">
        <f t="shared" si="22"/>
        <v>12047.298181508617</v>
      </c>
      <c r="I66" s="40">
        <f t="shared" si="16"/>
        <v>15.229395108293907</v>
      </c>
      <c r="J66" s="42">
        <f t="shared" si="17"/>
        <v>32.00991743539867</v>
      </c>
      <c r="K66" s="103">
        <f t="shared" si="18"/>
        <v>-579.72623170212478</v>
      </c>
      <c r="L66" s="103">
        <f t="shared" si="19"/>
        <v>-5260.3553620404136</v>
      </c>
      <c r="M66" s="40">
        <f t="shared" si="20"/>
        <v>28.367997783168054</v>
      </c>
      <c r="N66" s="42">
        <f t="shared" si="21"/>
        <v>81.047338456366376</v>
      </c>
    </row>
    <row r="67" spans="2:15" s="6" customFormat="1" ht="14.25" hidden="1" customHeight="1" x14ac:dyDescent="0.25">
      <c r="B67" s="101">
        <v>39753</v>
      </c>
      <c r="C67" s="74">
        <v>643.70343923635926</v>
      </c>
      <c r="D67" s="73">
        <f t="shared" si="23"/>
        <v>7430.6462587045626</v>
      </c>
      <c r="E67" s="40">
        <f t="shared" si="14"/>
        <v>11.386679201136939</v>
      </c>
      <c r="F67" s="40">
        <f t="shared" si="15"/>
        <v>9.2992609428871553</v>
      </c>
      <c r="G67" s="78">
        <v>989.04343393742158</v>
      </c>
      <c r="H67" s="75">
        <f t="shared" si="22"/>
        <v>13036.341615446039</v>
      </c>
      <c r="I67" s="40">
        <f t="shared" si="16"/>
        <v>-2.0003061239358355</v>
      </c>
      <c r="J67" s="42">
        <f t="shared" si="17"/>
        <v>28.623315902447331</v>
      </c>
      <c r="K67" s="103">
        <f t="shared" si="18"/>
        <v>-345.33999470106232</v>
      </c>
      <c r="L67" s="103">
        <f t="shared" si="19"/>
        <v>-5605.6953567414766</v>
      </c>
      <c r="M67" s="40">
        <f t="shared" si="20"/>
        <v>-19.936255861334828</v>
      </c>
      <c r="N67" s="42">
        <f t="shared" si="21"/>
        <v>67.993874870836791</v>
      </c>
    </row>
    <row r="68" spans="2:15" ht="15.75" hidden="1" thickBot="1" x14ac:dyDescent="0.3">
      <c r="B68" s="138">
        <v>39783</v>
      </c>
      <c r="C68" s="139">
        <v>679.94976378751596</v>
      </c>
      <c r="D68" s="140">
        <f t="shared" si="23"/>
        <v>8110.5960224920782</v>
      </c>
      <c r="E68" s="141">
        <f t="shared" si="14"/>
        <v>-19.200959386418916</v>
      </c>
      <c r="F68" s="141">
        <f t="shared" si="15"/>
        <v>6.16000306584501</v>
      </c>
      <c r="G68" s="139">
        <v>1054.8338038771594</v>
      </c>
      <c r="H68" s="142">
        <f t="shared" si="22"/>
        <v>14091.175419323199</v>
      </c>
      <c r="I68" s="141">
        <f t="shared" si="16"/>
        <v>-9.1589490593267158</v>
      </c>
      <c r="J68" s="143">
        <f t="shared" si="17"/>
        <v>24.739603896125594</v>
      </c>
      <c r="K68" s="144">
        <f t="shared" si="18"/>
        <v>-374.88404008964346</v>
      </c>
      <c r="L68" s="145">
        <f t="shared" si="19"/>
        <v>-5980.5793968311209</v>
      </c>
      <c r="M68" s="141">
        <f t="shared" si="20"/>
        <v>17.277964798824307</v>
      </c>
      <c r="N68" s="143">
        <f t="shared" si="21"/>
        <v>63.560246872699921</v>
      </c>
    </row>
    <row r="69" spans="2:15" ht="14.25" hidden="1" customHeight="1" x14ac:dyDescent="0.3">
      <c r="B69" s="146">
        <v>39814</v>
      </c>
      <c r="C69" s="147">
        <v>491.12250528325586</v>
      </c>
      <c r="D69" s="148">
        <v>491.12</v>
      </c>
      <c r="E69" s="149">
        <f t="shared" si="14"/>
        <v>-11.040523397269164</v>
      </c>
      <c r="F69" s="149">
        <f t="shared" si="15"/>
        <v>-11.040977191759914</v>
      </c>
      <c r="G69" s="147">
        <v>682.61</v>
      </c>
      <c r="H69" s="150">
        <f>+G69</f>
        <v>682.61</v>
      </c>
      <c r="I69" s="149">
        <f t="shared" si="16"/>
        <v>-41.98298280448742</v>
      </c>
      <c r="J69" s="151">
        <f t="shared" si="17"/>
        <v>-41.98298280448742</v>
      </c>
      <c r="K69" s="152">
        <f t="shared" si="18"/>
        <v>-191.48749471674415</v>
      </c>
      <c r="L69" s="152">
        <f t="shared" si="19"/>
        <v>-191.49</v>
      </c>
      <c r="M69" s="149">
        <f t="shared" si="20"/>
        <v>-69.337184978731329</v>
      </c>
      <c r="N69" s="151">
        <f t="shared" si="21"/>
        <v>-69.336783808737636</v>
      </c>
    </row>
    <row r="70" spans="2:15" ht="14.25" hidden="1" customHeight="1" x14ac:dyDescent="0.3">
      <c r="B70" s="153">
        <v>39845</v>
      </c>
      <c r="C70" s="154">
        <v>524.24848027815437</v>
      </c>
      <c r="D70" s="155">
        <f t="shared" ref="D70:D92" si="24">+D69+C70</f>
        <v>1015.3684802781544</v>
      </c>
      <c r="E70" s="156">
        <f t="shared" si="14"/>
        <v>-17.979078178125285</v>
      </c>
      <c r="F70" s="156">
        <f t="shared" si="15"/>
        <v>-14.763645486409482</v>
      </c>
      <c r="G70" s="154">
        <v>606.30999999999995</v>
      </c>
      <c r="H70" s="157">
        <f t="shared" ref="H70:H80" si="25">+H69+G70</f>
        <v>1288.92</v>
      </c>
      <c r="I70" s="156">
        <f t="shared" si="16"/>
        <v>-37.456314641655709</v>
      </c>
      <c r="J70" s="158">
        <f t="shared" si="17"/>
        <v>-39.938126308833269</v>
      </c>
      <c r="K70" s="159">
        <f t="shared" si="18"/>
        <v>-82.061519721845571</v>
      </c>
      <c r="L70" s="159">
        <f t="shared" si="19"/>
        <v>-273.55151972184569</v>
      </c>
      <c r="M70" s="156">
        <f t="shared" si="20"/>
        <v>-75.152003798136022</v>
      </c>
      <c r="N70" s="158">
        <f t="shared" si="21"/>
        <v>-71.348308927944089</v>
      </c>
    </row>
    <row r="71" spans="2:15" ht="14.25" hidden="1" customHeight="1" x14ac:dyDescent="0.3">
      <c r="B71" s="153">
        <v>39873</v>
      </c>
      <c r="C71" s="154">
        <v>632.00158869562176</v>
      </c>
      <c r="D71" s="155">
        <f t="shared" si="24"/>
        <v>1647.3700689737761</v>
      </c>
      <c r="E71" s="156">
        <f t="shared" si="14"/>
        <v>-6.7776566077536016</v>
      </c>
      <c r="F71" s="156">
        <f t="shared" si="15"/>
        <v>-11.867145569814275</v>
      </c>
      <c r="G71" s="154">
        <v>1023.56</v>
      </c>
      <c r="H71" s="157">
        <f t="shared" si="25"/>
        <v>2312.48</v>
      </c>
      <c r="I71" s="156">
        <f t="shared" si="16"/>
        <v>-10.879284510941044</v>
      </c>
      <c r="J71" s="158">
        <f t="shared" si="17"/>
        <v>-29.807789744904312</v>
      </c>
      <c r="K71" s="159">
        <f t="shared" si="18"/>
        <v>-391.55841130437818</v>
      </c>
      <c r="L71" s="159">
        <f t="shared" si="19"/>
        <v>-665.10993102622388</v>
      </c>
      <c r="M71" s="156">
        <f t="shared" si="20"/>
        <v>-16.788644558608969</v>
      </c>
      <c r="N71" s="158">
        <f t="shared" si="21"/>
        <v>-53.335676070605878</v>
      </c>
    </row>
    <row r="72" spans="2:15" ht="14.25" hidden="1" customHeight="1" x14ac:dyDescent="0.3">
      <c r="B72" s="153">
        <v>39904</v>
      </c>
      <c r="C72" s="154">
        <v>437.62257192222211</v>
      </c>
      <c r="D72" s="155">
        <f t="shared" si="24"/>
        <v>2084.9926408959982</v>
      </c>
      <c r="E72" s="156">
        <f t="shared" si="14"/>
        <v>-28.047935391799793</v>
      </c>
      <c r="F72" s="156">
        <f t="shared" si="15"/>
        <v>-15.83960446575794</v>
      </c>
      <c r="G72" s="154">
        <v>620.65</v>
      </c>
      <c r="H72" s="157">
        <f t="shared" si="25"/>
        <v>2933.13</v>
      </c>
      <c r="I72" s="156">
        <f t="shared" si="16"/>
        <v>-52.27543131248067</v>
      </c>
      <c r="J72" s="158">
        <f t="shared" si="17"/>
        <v>-36.166640395272111</v>
      </c>
      <c r="K72" s="159">
        <f t="shared" si="18"/>
        <v>-183.02742807777787</v>
      </c>
      <c r="L72" s="159">
        <f t="shared" si="19"/>
        <v>-848.13735910400192</v>
      </c>
      <c r="M72" s="156">
        <f t="shared" si="20"/>
        <v>-73.561232780965312</v>
      </c>
      <c r="N72" s="158">
        <f t="shared" si="21"/>
        <v>-59.947730193155067</v>
      </c>
    </row>
    <row r="73" spans="2:15" s="6" customFormat="1" ht="14.25" hidden="1" customHeight="1" x14ac:dyDescent="0.25">
      <c r="B73" s="153">
        <v>39934</v>
      </c>
      <c r="C73" s="154">
        <v>538.45313610603478</v>
      </c>
      <c r="D73" s="155">
        <f t="shared" si="24"/>
        <v>2623.4457770020331</v>
      </c>
      <c r="E73" s="156">
        <f t="shared" si="14"/>
        <v>-27.608907950533123</v>
      </c>
      <c r="F73" s="156">
        <f t="shared" si="15"/>
        <v>-18.557256486017458</v>
      </c>
      <c r="G73" s="154">
        <v>773.37</v>
      </c>
      <c r="H73" s="157">
        <f t="shared" si="25"/>
        <v>3706.5</v>
      </c>
      <c r="I73" s="156">
        <f t="shared" si="16"/>
        <v>-37.300301853679649</v>
      </c>
      <c r="J73" s="158">
        <f t="shared" si="17"/>
        <v>-36.406553302047065</v>
      </c>
      <c r="K73" s="159">
        <f t="shared" si="18"/>
        <v>-234.91686389396523</v>
      </c>
      <c r="L73" s="159">
        <f t="shared" si="19"/>
        <v>-1083.0542229979669</v>
      </c>
      <c r="M73" s="156">
        <f t="shared" si="20"/>
        <v>-52.022494534468542</v>
      </c>
      <c r="N73" s="158">
        <f t="shared" si="21"/>
        <v>-58.459357387758672</v>
      </c>
    </row>
    <row r="74" spans="2:15" ht="14.25" hidden="1" customHeight="1" x14ac:dyDescent="0.3">
      <c r="B74" s="153">
        <v>39965</v>
      </c>
      <c r="C74" s="154">
        <v>565.21078076749097</v>
      </c>
      <c r="D74" s="155">
        <f t="shared" si="24"/>
        <v>3188.6565577695242</v>
      </c>
      <c r="E74" s="156">
        <f t="shared" si="14"/>
        <v>-13.442992160798573</v>
      </c>
      <c r="F74" s="156">
        <f t="shared" si="15"/>
        <v>-17.695254024326346</v>
      </c>
      <c r="G74" s="154">
        <v>845.1</v>
      </c>
      <c r="H74" s="157">
        <f t="shared" si="25"/>
        <v>4551.6000000000004</v>
      </c>
      <c r="I74" s="156">
        <f t="shared" si="16"/>
        <v>-29.879103257406236</v>
      </c>
      <c r="J74" s="158">
        <f t="shared" si="17"/>
        <v>-35.288083218506728</v>
      </c>
      <c r="K74" s="159">
        <f t="shared" si="18"/>
        <v>-279.88921923250905</v>
      </c>
      <c r="L74" s="159">
        <f t="shared" si="19"/>
        <v>-1362.9434422304762</v>
      </c>
      <c r="M74" s="156">
        <f t="shared" si="20"/>
        <v>-49.314869542667516</v>
      </c>
      <c r="N74" s="158">
        <f t="shared" si="21"/>
        <v>-56.86106369014189</v>
      </c>
    </row>
    <row r="75" spans="2:15" ht="14.25" hidden="1" customHeight="1" x14ac:dyDescent="0.3">
      <c r="B75" s="153">
        <v>39995</v>
      </c>
      <c r="C75" s="154">
        <v>652.23732636421755</v>
      </c>
      <c r="D75" s="155">
        <f t="shared" si="24"/>
        <v>3840.8938841337417</v>
      </c>
      <c r="E75" s="156">
        <f t="shared" si="14"/>
        <v>-22.923740563003715</v>
      </c>
      <c r="F75" s="156">
        <f t="shared" si="15"/>
        <v>-18.632555671336981</v>
      </c>
      <c r="G75" s="154">
        <v>939.28</v>
      </c>
      <c r="H75" s="157">
        <f t="shared" si="25"/>
        <v>5490.88</v>
      </c>
      <c r="I75" s="156">
        <f t="shared" si="16"/>
        <v>-25.695436554141182</v>
      </c>
      <c r="J75" s="158">
        <f t="shared" si="17"/>
        <v>-33.826718028335065</v>
      </c>
      <c r="K75" s="159">
        <f t="shared" si="18"/>
        <v>-287.04267363578242</v>
      </c>
      <c r="L75" s="159">
        <f t="shared" si="19"/>
        <v>-1649.9861158662584</v>
      </c>
      <c r="M75" s="156">
        <f t="shared" si="20"/>
        <v>-31.308347006889147</v>
      </c>
      <c r="N75" s="158">
        <f t="shared" si="21"/>
        <v>-53.876200980908237</v>
      </c>
    </row>
    <row r="76" spans="2:15" s="6" customFormat="1" ht="14.25" hidden="1" customHeight="1" x14ac:dyDescent="0.25">
      <c r="B76" s="153">
        <v>40026</v>
      </c>
      <c r="C76" s="154">
        <v>710.36293756905525</v>
      </c>
      <c r="D76" s="155">
        <f t="shared" si="24"/>
        <v>4551.2568217027965</v>
      </c>
      <c r="E76" s="156">
        <f t="shared" si="14"/>
        <v>-6.3428410075951565</v>
      </c>
      <c r="F76" s="156">
        <f t="shared" si="15"/>
        <v>-16.931229614180875</v>
      </c>
      <c r="G76" s="154">
        <v>842.09</v>
      </c>
      <c r="H76" s="157">
        <f t="shared" si="25"/>
        <v>6332.97</v>
      </c>
      <c r="I76" s="156">
        <f t="shared" si="16"/>
        <v>-33.774584976356849</v>
      </c>
      <c r="J76" s="158">
        <f t="shared" si="17"/>
        <v>-33.819790669614193</v>
      </c>
      <c r="K76" s="159">
        <f t="shared" si="18"/>
        <v>-131.72706243094478</v>
      </c>
      <c r="L76" s="159">
        <f t="shared" si="19"/>
        <v>-1781.7131782972037</v>
      </c>
      <c r="M76" s="156">
        <f t="shared" si="20"/>
        <v>-74.326190043663686</v>
      </c>
      <c r="N76" s="158">
        <f t="shared" si="21"/>
        <v>-56.441359951467149</v>
      </c>
    </row>
    <row r="77" spans="2:15" ht="14.25" hidden="1" customHeight="1" x14ac:dyDescent="0.3">
      <c r="B77" s="153">
        <v>40057</v>
      </c>
      <c r="C77" s="154">
        <v>568.23295054612265</v>
      </c>
      <c r="D77" s="155">
        <f t="shared" si="24"/>
        <v>5119.4897722489195</v>
      </c>
      <c r="E77" s="156">
        <f t="shared" si="14"/>
        <v>-12.332239130802824</v>
      </c>
      <c r="F77" s="156">
        <f t="shared" si="15"/>
        <v>-16.444714588426599</v>
      </c>
      <c r="G77" s="154">
        <v>803.63</v>
      </c>
      <c r="H77" s="157">
        <f t="shared" si="25"/>
        <v>7136.6</v>
      </c>
      <c r="I77" s="156">
        <f t="shared" si="16"/>
        <v>-35.108296203586661</v>
      </c>
      <c r="J77" s="158">
        <f t="shared" si="17"/>
        <v>-33.967436115738302</v>
      </c>
      <c r="K77" s="159">
        <f t="shared" si="18"/>
        <v>-235.39704945387734</v>
      </c>
      <c r="L77" s="159">
        <f t="shared" si="19"/>
        <v>-2017.1102277510809</v>
      </c>
      <c r="M77" s="156">
        <f t="shared" si="20"/>
        <v>-60.119147011105959</v>
      </c>
      <c r="N77" s="158">
        <f t="shared" si="21"/>
        <v>-56.905147329942466</v>
      </c>
    </row>
    <row r="78" spans="2:15" s="6" customFormat="1" ht="14.25" hidden="1" customHeight="1" x14ac:dyDescent="0.25">
      <c r="B78" s="153">
        <v>40087</v>
      </c>
      <c r="C78" s="154">
        <v>628.66097930809406</v>
      </c>
      <c r="D78" s="155">
        <f t="shared" si="24"/>
        <v>5748.1507515570138</v>
      </c>
      <c r="E78" s="156">
        <f t="shared" si="14"/>
        <v>-4.7301602029581673</v>
      </c>
      <c r="F78" s="156">
        <f t="shared" si="15"/>
        <v>-15.305743624823776</v>
      </c>
      <c r="G78" s="154">
        <v>1042.96</v>
      </c>
      <c r="H78" s="157">
        <f t="shared" si="25"/>
        <v>8179.56</v>
      </c>
      <c r="I78" s="156">
        <f t="shared" si="16"/>
        <v>-15.863202858651071</v>
      </c>
      <c r="J78" s="158">
        <f t="shared" si="17"/>
        <v>-32.104610703877178</v>
      </c>
      <c r="K78" s="159">
        <f t="shared" si="18"/>
        <v>-414.29902069190598</v>
      </c>
      <c r="L78" s="159">
        <f t="shared" si="19"/>
        <v>-2431.4092484429866</v>
      </c>
      <c r="M78" s="156">
        <f t="shared" si="20"/>
        <v>-28.535402050811232</v>
      </c>
      <c r="N78" s="158">
        <f t="shared" si="21"/>
        <v>-53.778612259003758</v>
      </c>
    </row>
    <row r="79" spans="2:15" s="6" customFormat="1" ht="14.25" hidden="1" customHeight="1" x14ac:dyDescent="0.25">
      <c r="B79" s="153">
        <v>40118</v>
      </c>
      <c r="C79" s="154">
        <v>612.99005806652599</v>
      </c>
      <c r="D79" s="155">
        <f t="shared" si="24"/>
        <v>6361.14080962354</v>
      </c>
      <c r="E79" s="156">
        <f t="shared" si="14"/>
        <v>-4.7713557669148532</v>
      </c>
      <c r="F79" s="156">
        <f t="shared" si="15"/>
        <v>-14.393168667236178</v>
      </c>
      <c r="G79" s="154">
        <v>934.72</v>
      </c>
      <c r="H79" s="157">
        <f t="shared" si="25"/>
        <v>9114.2800000000007</v>
      </c>
      <c r="I79" s="156">
        <f t="shared" si="16"/>
        <v>-5.4925225802427864</v>
      </c>
      <c r="J79" s="158">
        <f t="shared" si="17"/>
        <v>-30.085600171746073</v>
      </c>
      <c r="K79" s="159">
        <f t="shared" si="18"/>
        <v>-321.72994193347404</v>
      </c>
      <c r="L79" s="159">
        <f t="shared" si="19"/>
        <v>-2753.1391903764606</v>
      </c>
      <c r="M79" s="156">
        <f t="shared" si="20"/>
        <v>-6.8367559882619222</v>
      </c>
      <c r="N79" s="158">
        <f t="shared" si="21"/>
        <v>-50.886749722039347</v>
      </c>
    </row>
    <row r="80" spans="2:15" ht="15.75" hidden="1" thickBot="1" x14ac:dyDescent="0.3">
      <c r="B80" s="138">
        <v>40148</v>
      </c>
      <c r="C80" s="139">
        <v>723.37834948526211</v>
      </c>
      <c r="D80" s="140">
        <f t="shared" si="24"/>
        <v>7084.5191591088023</v>
      </c>
      <c r="E80" s="141">
        <f t="shared" si="14"/>
        <v>6.3870285733811372</v>
      </c>
      <c r="F80" s="141">
        <f t="shared" si="15"/>
        <v>-12.651066093512586</v>
      </c>
      <c r="G80" s="139">
        <v>1092.3699999999999</v>
      </c>
      <c r="H80" s="142">
        <f t="shared" si="25"/>
        <v>10206.650000000001</v>
      </c>
      <c r="I80" s="141">
        <f t="shared" si="16"/>
        <v>3.5584938579776182</v>
      </c>
      <c r="J80" s="143">
        <f t="shared" si="17"/>
        <v>-27.567078712229755</v>
      </c>
      <c r="K80" s="144">
        <f t="shared" si="18"/>
        <v>-368.99165051473778</v>
      </c>
      <c r="L80" s="145">
        <f t="shared" si="19"/>
        <v>-3122.1308408911991</v>
      </c>
      <c r="M80" s="141">
        <f t="shared" si="20"/>
        <v>-1.5717899256251777</v>
      </c>
      <c r="N80" s="143">
        <f t="shared" si="21"/>
        <v>-47.795512211651328</v>
      </c>
    </row>
    <row r="81" spans="2:14" ht="14.25" hidden="1" customHeight="1" x14ac:dyDescent="0.3">
      <c r="B81" s="146">
        <v>40179</v>
      </c>
      <c r="C81" s="147">
        <v>656.47714756518735</v>
      </c>
      <c r="D81" s="148">
        <f>+C81</f>
        <v>656.47714756518735</v>
      </c>
      <c r="E81" s="149">
        <f t="shared" si="14"/>
        <v>33.668716155974757</v>
      </c>
      <c r="F81" s="149">
        <f t="shared" si="15"/>
        <v>33.669398021906538</v>
      </c>
      <c r="G81" s="147">
        <v>1237.6522649867331</v>
      </c>
      <c r="H81" s="150">
        <f>+G81</f>
        <v>1237.6522649867331</v>
      </c>
      <c r="I81" s="149">
        <f t="shared" si="16"/>
        <v>81.311768797224346</v>
      </c>
      <c r="J81" s="151">
        <f t="shared" si="17"/>
        <v>81.311768797224346</v>
      </c>
      <c r="K81" s="160">
        <f t="shared" si="18"/>
        <v>-581.17511742154579</v>
      </c>
      <c r="L81" s="152">
        <f t="shared" si="19"/>
        <v>-581.17511742154579</v>
      </c>
      <c r="M81" s="149">
        <f t="shared" si="20"/>
        <v>203.50552044207529</v>
      </c>
      <c r="N81" s="151">
        <f t="shared" si="21"/>
        <v>203.50154964830841</v>
      </c>
    </row>
    <row r="82" spans="2:14" ht="14.25" hidden="1" customHeight="1" x14ac:dyDescent="0.3">
      <c r="B82" s="153">
        <v>40210</v>
      </c>
      <c r="C82" s="154">
        <v>683.03357666816737</v>
      </c>
      <c r="D82" s="155">
        <f t="shared" si="24"/>
        <v>1339.5107242333547</v>
      </c>
      <c r="E82" s="156">
        <f t="shared" si="14"/>
        <v>30.288136706808434</v>
      </c>
      <c r="F82" s="156">
        <f t="shared" si="15"/>
        <v>31.923607069859351</v>
      </c>
      <c r="G82" s="154">
        <v>973.44002208798179</v>
      </c>
      <c r="H82" s="157">
        <f t="shared" ref="H82:H92" si="26">+H81+G82</f>
        <v>2211.0922870747149</v>
      </c>
      <c r="I82" s="156">
        <f t="shared" si="16"/>
        <v>60.551536687170241</v>
      </c>
      <c r="J82" s="158">
        <f t="shared" si="17"/>
        <v>71.546122883865152</v>
      </c>
      <c r="K82" s="161">
        <f t="shared" si="18"/>
        <v>-290.40644541981442</v>
      </c>
      <c r="L82" s="159">
        <f t="shared" si="19"/>
        <v>-871.58156284136021</v>
      </c>
      <c r="M82" s="156">
        <f t="shared" si="20"/>
        <v>253.88870009252997</v>
      </c>
      <c r="N82" s="158">
        <f t="shared" si="21"/>
        <v>218.61696974946696</v>
      </c>
    </row>
    <row r="83" spans="2:14" ht="14.25" hidden="1" customHeight="1" x14ac:dyDescent="0.3">
      <c r="B83" s="153">
        <v>40238</v>
      </c>
      <c r="C83" s="154">
        <v>755.94092316325521</v>
      </c>
      <c r="D83" s="155">
        <f t="shared" si="24"/>
        <v>2095.45164739661</v>
      </c>
      <c r="E83" s="156">
        <f t="shared" si="14"/>
        <v>19.610604891584195</v>
      </c>
      <c r="F83" s="156">
        <f t="shared" si="15"/>
        <v>27.199813014811227</v>
      </c>
      <c r="G83" s="154">
        <v>976.46280799269368</v>
      </c>
      <c r="H83" s="157">
        <f t="shared" si="26"/>
        <v>3187.5550950674087</v>
      </c>
      <c r="I83" s="156">
        <f t="shared" si="16"/>
        <v>-4.601312283335246</v>
      </c>
      <c r="J83" s="158">
        <f t="shared" si="17"/>
        <v>37.841412469184974</v>
      </c>
      <c r="K83" s="161">
        <f t="shared" si="18"/>
        <v>-220.52188482943848</v>
      </c>
      <c r="L83" s="159">
        <f t="shared" si="19"/>
        <v>-1092.1034476707987</v>
      </c>
      <c r="M83" s="156">
        <f t="shared" si="20"/>
        <v>-43.680973652225887</v>
      </c>
      <c r="N83" s="158">
        <f t="shared" si="21"/>
        <v>64.198938660523368</v>
      </c>
    </row>
    <row r="84" spans="2:14" ht="14.25" hidden="1" customHeight="1" x14ac:dyDescent="0.3">
      <c r="B84" s="153">
        <v>40269</v>
      </c>
      <c r="C84" s="154">
        <v>495.51039563556634</v>
      </c>
      <c r="D84" s="155">
        <f t="shared" si="24"/>
        <v>2590.9620430321766</v>
      </c>
      <c r="E84" s="156">
        <f t="shared" si="14"/>
        <v>13.227796605434804</v>
      </c>
      <c r="F84" s="156">
        <f t="shared" si="15"/>
        <v>24.267203260666893</v>
      </c>
      <c r="G84" s="154">
        <v>1001.9664997435898</v>
      </c>
      <c r="H84" s="157">
        <f t="shared" si="26"/>
        <v>4189.5215948109981</v>
      </c>
      <c r="I84" s="156">
        <f t="shared" si="16"/>
        <v>61.438250180228771</v>
      </c>
      <c r="J84" s="158">
        <f t="shared" si="17"/>
        <v>42.834500851002112</v>
      </c>
      <c r="K84" s="161">
        <f t="shared" si="18"/>
        <v>-506.45610410802345</v>
      </c>
      <c r="L84" s="159">
        <f t="shared" si="19"/>
        <v>-1598.5595517788215</v>
      </c>
      <c r="M84" s="156">
        <f t="shared" si="20"/>
        <v>176.71049603166799</v>
      </c>
      <c r="N84" s="158">
        <f t="shared" si="21"/>
        <v>88.478851287436314</v>
      </c>
    </row>
    <row r="85" spans="2:14" ht="14.25" hidden="1" customHeight="1" x14ac:dyDescent="0.3">
      <c r="B85" s="153">
        <v>40299</v>
      </c>
      <c r="C85" s="154">
        <v>558.65483615408482</v>
      </c>
      <c r="D85" s="155">
        <f t="shared" si="24"/>
        <v>3149.6168791862615</v>
      </c>
      <c r="E85" s="156">
        <f t="shared" si="14"/>
        <v>3.7518028391744451</v>
      </c>
      <c r="F85" s="156">
        <f t="shared" si="15"/>
        <v>20.056488561601427</v>
      </c>
      <c r="G85" s="154">
        <v>1050.561493653169</v>
      </c>
      <c r="H85" s="157">
        <f t="shared" si="26"/>
        <v>5240.0830884641673</v>
      </c>
      <c r="I85" s="156">
        <f t="shared" si="16"/>
        <v>35.84202822105447</v>
      </c>
      <c r="J85" s="158">
        <f t="shared" si="17"/>
        <v>41.375504882346334</v>
      </c>
      <c r="K85" s="161">
        <f t="shared" si="18"/>
        <v>-491.90665749908419</v>
      </c>
      <c r="L85" s="159">
        <f t="shared" si="19"/>
        <v>-2090.4662092779058</v>
      </c>
      <c r="M85" s="156">
        <f t="shared" si="20"/>
        <v>109.39606009771903</v>
      </c>
      <c r="N85" s="158">
        <f t="shared" si="21"/>
        <v>93.015840286495987</v>
      </c>
    </row>
    <row r="86" spans="2:14" ht="14.25" hidden="1" customHeight="1" x14ac:dyDescent="0.3">
      <c r="B86" s="153">
        <v>40330</v>
      </c>
      <c r="C86" s="154">
        <v>624.49796622270583</v>
      </c>
      <c r="D86" s="155">
        <f t="shared" si="24"/>
        <v>3774.1148454089671</v>
      </c>
      <c r="E86" s="156">
        <f t="shared" si="14"/>
        <v>10.48939395223667</v>
      </c>
      <c r="F86" s="156">
        <f t="shared" si="15"/>
        <v>18.360656816831124</v>
      </c>
      <c r="G86" s="154">
        <v>1113.6133375678796</v>
      </c>
      <c r="H86" s="157">
        <f t="shared" si="26"/>
        <v>6353.6964260320474</v>
      </c>
      <c r="I86" s="156">
        <f t="shared" si="16"/>
        <v>31.772966225047881</v>
      </c>
      <c r="J86" s="158">
        <f t="shared" si="17"/>
        <v>39.592592188066767</v>
      </c>
      <c r="K86" s="161">
        <f t="shared" si="18"/>
        <v>-489.1153713451738</v>
      </c>
      <c r="L86" s="159">
        <f t="shared" si="19"/>
        <v>-2579.5815806230803</v>
      </c>
      <c r="M86" s="156">
        <f t="shared" si="20"/>
        <v>74.753201529658341</v>
      </c>
      <c r="N86" s="158">
        <f t="shared" si="21"/>
        <v>89.265489725792179</v>
      </c>
    </row>
    <row r="87" spans="2:14" ht="14.25" hidden="1" customHeight="1" x14ac:dyDescent="0.3">
      <c r="B87" s="162">
        <v>40360</v>
      </c>
      <c r="C87" s="157">
        <v>879.28305678249421</v>
      </c>
      <c r="D87" s="155">
        <f t="shared" si="24"/>
        <v>4653.3979021914611</v>
      </c>
      <c r="E87" s="156">
        <f t="shared" si="14"/>
        <v>34.810293928423761</v>
      </c>
      <c r="F87" s="156">
        <f t="shared" si="15"/>
        <v>21.154034518216534</v>
      </c>
      <c r="G87" s="154">
        <v>1123.5445207668051</v>
      </c>
      <c r="H87" s="157">
        <f t="shared" si="26"/>
        <v>7477.2409467988527</v>
      </c>
      <c r="I87" s="156">
        <f t="shared" si="16"/>
        <v>19.617634865727496</v>
      </c>
      <c r="J87" s="158">
        <f t="shared" si="17"/>
        <v>36.175639365618117</v>
      </c>
      <c r="K87" s="161">
        <f t="shared" si="18"/>
        <v>-244.26146398431092</v>
      </c>
      <c r="L87" s="159">
        <f t="shared" si="19"/>
        <v>-2823.8430446073917</v>
      </c>
      <c r="M87" s="156">
        <f t="shared" si="20"/>
        <v>-14.904128751864597</v>
      </c>
      <c r="N87" s="158">
        <f t="shared" si="21"/>
        <v>71.143442811629185</v>
      </c>
    </row>
    <row r="88" spans="2:14" ht="14.25" hidden="1" customHeight="1" x14ac:dyDescent="0.3">
      <c r="B88" s="153">
        <v>40391</v>
      </c>
      <c r="C88" s="154">
        <v>803.09863565919011</v>
      </c>
      <c r="D88" s="155">
        <f t="shared" si="24"/>
        <v>5456.4965378506513</v>
      </c>
      <c r="E88" s="156">
        <f t="shared" si="14"/>
        <v>13.054692634653374</v>
      </c>
      <c r="F88" s="156">
        <f t="shared" si="15"/>
        <v>19.889884302533623</v>
      </c>
      <c r="G88" s="154">
        <v>1103.5185693013718</v>
      </c>
      <c r="H88" s="157">
        <f t="shared" si="26"/>
        <v>8580.7595161002246</v>
      </c>
      <c r="I88" s="156">
        <f t="shared" si="16"/>
        <v>31.04520529888395</v>
      </c>
      <c r="J88" s="158">
        <f t="shared" si="17"/>
        <v>35.493449615270947</v>
      </c>
      <c r="K88" s="161">
        <f t="shared" si="18"/>
        <v>-300.41993364218172</v>
      </c>
      <c r="L88" s="159">
        <f t="shared" si="19"/>
        <v>-3124.2629782495733</v>
      </c>
      <c r="M88" s="156">
        <f t="shared" si="20"/>
        <v>128.06242551690602</v>
      </c>
      <c r="N88" s="158">
        <f t="shared" si="21"/>
        <v>75.35162316279515</v>
      </c>
    </row>
    <row r="89" spans="2:14" ht="15" hidden="1" customHeight="1" x14ac:dyDescent="0.3">
      <c r="B89" s="153">
        <v>40422</v>
      </c>
      <c r="C89" s="154">
        <v>713.59089519868598</v>
      </c>
      <c r="D89" s="155">
        <f t="shared" si="24"/>
        <v>6170.0874330493371</v>
      </c>
      <c r="E89" s="156">
        <f t="shared" ref="E89:E120" si="27">+((C89/C77)-1)*100</f>
        <v>25.580696176253316</v>
      </c>
      <c r="F89" s="156">
        <f t="shared" ref="F89:F120" si="28">+((D89/D77)-1)*100</f>
        <v>20.521530612198191</v>
      </c>
      <c r="G89" s="154">
        <v>1090.3121786553152</v>
      </c>
      <c r="H89" s="157">
        <f t="shared" si="26"/>
        <v>9671.0716947555393</v>
      </c>
      <c r="I89" s="156">
        <f t="shared" ref="I89:I120" si="29">+((G89/G77)-1)*100</f>
        <v>35.673404260084276</v>
      </c>
      <c r="J89" s="158">
        <f t="shared" ref="J89:J120" si="30">+((H89/H77)-1)*100</f>
        <v>35.513713739813625</v>
      </c>
      <c r="K89" s="161">
        <f t="shared" ref="K89:K120" si="31">+C89-G89</f>
        <v>-376.72128345662918</v>
      </c>
      <c r="L89" s="159">
        <f t="shared" ref="L89:L120" si="32">+D89-H89</f>
        <v>-3500.9842617062022</v>
      </c>
      <c r="M89" s="156">
        <f t="shared" ref="M89:M120" si="33">+((K89/K77)-1)*100</f>
        <v>60.036535857448058</v>
      </c>
      <c r="N89" s="158">
        <f t="shared" ref="N89:N120" si="34">+((L89/L77)-1)*100</f>
        <v>73.564350303727537</v>
      </c>
    </row>
    <row r="90" spans="2:14" ht="15" hidden="1" customHeight="1" x14ac:dyDescent="0.3">
      <c r="B90" s="163">
        <v>40452</v>
      </c>
      <c r="C90" s="164">
        <v>932.45339183494855</v>
      </c>
      <c r="D90" s="155">
        <f t="shared" si="24"/>
        <v>7102.5408248842859</v>
      </c>
      <c r="E90" s="156">
        <f t="shared" si="27"/>
        <v>48.323726543551217</v>
      </c>
      <c r="F90" s="156">
        <f t="shared" si="28"/>
        <v>23.562187769003895</v>
      </c>
      <c r="G90" s="154">
        <v>1238.1561552583523</v>
      </c>
      <c r="H90" s="157">
        <f t="shared" si="26"/>
        <v>10909.227850013891</v>
      </c>
      <c r="I90" s="156">
        <f t="shared" si="29"/>
        <v>18.715593623758565</v>
      </c>
      <c r="J90" s="158">
        <f t="shared" si="30"/>
        <v>33.371817677404294</v>
      </c>
      <c r="K90" s="161">
        <f t="shared" si="31"/>
        <v>-305.70276342340378</v>
      </c>
      <c r="L90" s="159">
        <f t="shared" si="32"/>
        <v>-3806.687025129605</v>
      </c>
      <c r="M90" s="156">
        <f t="shared" si="33"/>
        <v>-26.212047783057624</v>
      </c>
      <c r="N90" s="158">
        <f t="shared" si="34"/>
        <v>56.56299027271168</v>
      </c>
    </row>
    <row r="91" spans="2:14" ht="15.75" hidden="1" thickBot="1" x14ac:dyDescent="0.3">
      <c r="B91" s="165">
        <v>40483</v>
      </c>
      <c r="C91" s="166">
        <v>792.43144930614869</v>
      </c>
      <c r="D91" s="155">
        <f t="shared" si="24"/>
        <v>7894.9722741904343</v>
      </c>
      <c r="E91" s="156">
        <f t="shared" si="27"/>
        <v>29.273132390696688</v>
      </c>
      <c r="F91" s="156">
        <f t="shared" si="28"/>
        <v>24.11252180185064</v>
      </c>
      <c r="G91" s="166">
        <v>1112.990994749606</v>
      </c>
      <c r="H91" s="157">
        <f t="shared" si="26"/>
        <v>12022.218844763496</v>
      </c>
      <c r="I91" s="156">
        <f t="shared" si="29"/>
        <v>19.072127990158116</v>
      </c>
      <c r="J91" s="158">
        <f t="shared" si="30"/>
        <v>31.905305133960059</v>
      </c>
      <c r="K91" s="161">
        <f t="shared" si="31"/>
        <v>-320.5595454434573</v>
      </c>
      <c r="L91" s="159">
        <f t="shared" si="32"/>
        <v>-4127.2465705730619</v>
      </c>
      <c r="M91" s="156">
        <f t="shared" si="33"/>
        <v>-0.36378227123752271</v>
      </c>
      <c r="N91" s="158">
        <f t="shared" si="34"/>
        <v>49.910566999291731</v>
      </c>
    </row>
    <row r="92" spans="2:14" ht="15.75" hidden="1" thickBot="1" x14ac:dyDescent="0.3">
      <c r="B92" s="138">
        <v>40513</v>
      </c>
      <c r="C92" s="139">
        <v>730.85556248372723</v>
      </c>
      <c r="D92" s="140">
        <f t="shared" si="24"/>
        <v>8625.8278366741615</v>
      </c>
      <c r="E92" s="141">
        <f t="shared" si="27"/>
        <v>1.0336517541319479</v>
      </c>
      <c r="F92" s="141">
        <f t="shared" si="28"/>
        <v>21.756009729801452</v>
      </c>
      <c r="G92" s="139">
        <v>1428.7200782807124</v>
      </c>
      <c r="H92" s="142">
        <f t="shared" si="26"/>
        <v>13450.938923044208</v>
      </c>
      <c r="I92" s="141">
        <f t="shared" si="29"/>
        <v>30.790856420508849</v>
      </c>
      <c r="J92" s="143">
        <f t="shared" si="30"/>
        <v>31.786030901855234</v>
      </c>
      <c r="K92" s="144">
        <f t="shared" si="31"/>
        <v>-697.86451579698519</v>
      </c>
      <c r="L92" s="145">
        <f t="shared" si="32"/>
        <v>-4825.1110863700469</v>
      </c>
      <c r="M92" s="141">
        <f t="shared" si="33"/>
        <v>89.127454462309558</v>
      </c>
      <c r="N92" s="143">
        <f t="shared" si="34"/>
        <v>54.545447717134721</v>
      </c>
    </row>
    <row r="93" spans="2:14" ht="12" hidden="1" customHeight="1" x14ac:dyDescent="0.3">
      <c r="B93" s="167">
        <v>40544</v>
      </c>
      <c r="C93" s="168">
        <v>922.9892620840501</v>
      </c>
      <c r="D93" s="148">
        <f>+C93</f>
        <v>922.9892620840501</v>
      </c>
      <c r="E93" s="149">
        <f t="shared" si="27"/>
        <v>40.597317897101433</v>
      </c>
      <c r="F93" s="149">
        <f t="shared" si="28"/>
        <v>40.597317897101433</v>
      </c>
      <c r="G93" s="147">
        <v>1567.907689902411</v>
      </c>
      <c r="H93" s="150">
        <f>+G93</f>
        <v>1567.907689902411</v>
      </c>
      <c r="I93" s="149">
        <f t="shared" si="29"/>
        <v>26.68402379720267</v>
      </c>
      <c r="J93" s="151">
        <f t="shared" si="30"/>
        <v>26.68402379720267</v>
      </c>
      <c r="K93" s="160">
        <f t="shared" si="31"/>
        <v>-644.9184278183609</v>
      </c>
      <c r="L93" s="152">
        <f t="shared" si="32"/>
        <v>-644.9184278183609</v>
      </c>
      <c r="M93" s="149">
        <f t="shared" si="33"/>
        <v>10.968004046632295</v>
      </c>
      <c r="N93" s="151">
        <f t="shared" si="34"/>
        <v>10.968004046632295</v>
      </c>
    </row>
    <row r="94" spans="2:14" ht="12" hidden="1" customHeight="1" x14ac:dyDescent="0.3">
      <c r="B94" s="165">
        <v>40575</v>
      </c>
      <c r="C94" s="166">
        <v>816.95528077422921</v>
      </c>
      <c r="D94" s="155">
        <f t="shared" ref="D94:D100" si="35">+D93+C94</f>
        <v>1739.9445428582794</v>
      </c>
      <c r="E94" s="156">
        <f t="shared" si="27"/>
        <v>19.606899086766848</v>
      </c>
      <c r="F94" s="156">
        <f t="shared" si="28"/>
        <v>29.894036037233374</v>
      </c>
      <c r="G94" s="154">
        <v>1235.8634703714733</v>
      </c>
      <c r="H94" s="157">
        <f t="shared" ref="H94:H104" si="36">G94+H93</f>
        <v>2803.7711602738846</v>
      </c>
      <c r="I94" s="156">
        <f t="shared" si="29"/>
        <v>26.958358227413527</v>
      </c>
      <c r="J94" s="158">
        <f t="shared" si="30"/>
        <v>26.804800354275859</v>
      </c>
      <c r="K94" s="161">
        <f t="shared" si="31"/>
        <v>-418.90818959724413</v>
      </c>
      <c r="L94" s="159">
        <f t="shared" si="32"/>
        <v>-1063.8266174156051</v>
      </c>
      <c r="M94" s="156">
        <f t="shared" si="33"/>
        <v>44.248929803078681</v>
      </c>
      <c r="N94" s="158">
        <f t="shared" si="34"/>
        <v>22.05703548243094</v>
      </c>
    </row>
    <row r="95" spans="2:14" ht="15.75" hidden="1" thickBot="1" x14ac:dyDescent="0.3">
      <c r="B95" s="153">
        <v>40603</v>
      </c>
      <c r="C95" s="154">
        <v>930.77501963941188</v>
      </c>
      <c r="D95" s="155">
        <f t="shared" si="35"/>
        <v>2670.7195624976912</v>
      </c>
      <c r="E95" s="156">
        <f t="shared" si="27"/>
        <v>23.128010552009638</v>
      </c>
      <c r="F95" s="156">
        <f t="shared" si="28"/>
        <v>27.453170576175978</v>
      </c>
      <c r="G95" s="154">
        <v>1634.1256642064143</v>
      </c>
      <c r="H95" s="157">
        <f t="shared" si="36"/>
        <v>4437.8968244802991</v>
      </c>
      <c r="I95" s="156">
        <f t="shared" si="29"/>
        <v>67.351552033576439</v>
      </c>
      <c r="J95" s="158">
        <f t="shared" si="30"/>
        <v>39.22572919124552</v>
      </c>
      <c r="K95" s="161">
        <f t="shared" si="31"/>
        <v>-703.3506445670024</v>
      </c>
      <c r="L95" s="159">
        <f t="shared" si="32"/>
        <v>-1767.1772619826079</v>
      </c>
      <c r="M95" s="156">
        <f t="shared" si="33"/>
        <v>218.94822825000131</v>
      </c>
      <c r="N95" s="158">
        <f t="shared" si="34"/>
        <v>61.814090574623101</v>
      </c>
    </row>
    <row r="96" spans="2:14" ht="15.75" hidden="1" thickBot="1" x14ac:dyDescent="0.3">
      <c r="B96" s="163">
        <v>40634</v>
      </c>
      <c r="C96" s="164">
        <v>748.63568206924856</v>
      </c>
      <c r="D96" s="155">
        <f t="shared" si="35"/>
        <v>3419.3552445669397</v>
      </c>
      <c r="E96" s="156">
        <f t="shared" si="27"/>
        <v>51.083748931041306</v>
      </c>
      <c r="F96" s="156">
        <f t="shared" si="28"/>
        <v>31.972417494982032</v>
      </c>
      <c r="G96" s="154">
        <v>1490.3264231450498</v>
      </c>
      <c r="H96" s="157">
        <f t="shared" si="36"/>
        <v>5928.2232476253484</v>
      </c>
      <c r="I96" s="156">
        <f t="shared" si="29"/>
        <v>48.740144857780642</v>
      </c>
      <c r="J96" s="158">
        <f t="shared" si="30"/>
        <v>41.501198011912585</v>
      </c>
      <c r="K96" s="161">
        <f t="shared" si="31"/>
        <v>-741.69074107580127</v>
      </c>
      <c r="L96" s="159">
        <f t="shared" si="32"/>
        <v>-2508.8680030584087</v>
      </c>
      <c r="M96" s="156">
        <f t="shared" si="33"/>
        <v>46.447191584762493</v>
      </c>
      <c r="N96" s="158">
        <f t="shared" si="34"/>
        <v>56.945545148232199</v>
      </c>
    </row>
    <row r="97" spans="2:15" ht="15.75" hidden="1" thickBot="1" x14ac:dyDescent="0.3">
      <c r="B97" s="165">
        <v>40664</v>
      </c>
      <c r="C97" s="166">
        <v>836.12736941862056</v>
      </c>
      <c r="D97" s="155">
        <f t="shared" si="35"/>
        <v>4255.4826139855604</v>
      </c>
      <c r="E97" s="156">
        <f t="shared" si="27"/>
        <v>49.667973014379307</v>
      </c>
      <c r="F97" s="156">
        <f t="shared" si="28"/>
        <v>35.111119136655503</v>
      </c>
      <c r="G97" s="154">
        <v>1683.2261787866203</v>
      </c>
      <c r="H97" s="157">
        <f t="shared" si="36"/>
        <v>7611.4494264119685</v>
      </c>
      <c r="I97" s="156">
        <f t="shared" si="29"/>
        <v>60.221575696007591</v>
      </c>
      <c r="J97" s="158">
        <f t="shared" si="30"/>
        <v>45.254365205930981</v>
      </c>
      <c r="K97" s="161">
        <f t="shared" si="31"/>
        <v>-847.09880936799971</v>
      </c>
      <c r="L97" s="159">
        <f t="shared" si="32"/>
        <v>-3355.9668124264081</v>
      </c>
      <c r="M97" s="156">
        <f t="shared" si="33"/>
        <v>72.207225995833738</v>
      </c>
      <c r="N97" s="158">
        <f t="shared" si="34"/>
        <v>60.536764360598518</v>
      </c>
    </row>
    <row r="98" spans="2:15" ht="15.75" hidden="1" thickBot="1" x14ac:dyDescent="0.3">
      <c r="B98" s="153">
        <v>40695</v>
      </c>
      <c r="C98" s="154">
        <v>820.41078658909294</v>
      </c>
      <c r="D98" s="155">
        <f t="shared" si="35"/>
        <v>5075.8934005746532</v>
      </c>
      <c r="E98" s="156">
        <f t="shared" si="27"/>
        <v>31.371250342314404</v>
      </c>
      <c r="F98" s="156">
        <f t="shared" si="28"/>
        <v>34.492287820791631</v>
      </c>
      <c r="G98" s="154">
        <v>1668.6477921008616</v>
      </c>
      <c r="H98" s="157">
        <f t="shared" si="36"/>
        <v>9280.0972185128303</v>
      </c>
      <c r="I98" s="156">
        <f t="shared" si="29"/>
        <v>49.840859103319616</v>
      </c>
      <c r="J98" s="158">
        <f t="shared" si="30"/>
        <v>46.058240687906959</v>
      </c>
      <c r="K98" s="161">
        <f t="shared" si="31"/>
        <v>-848.23700551176864</v>
      </c>
      <c r="L98" s="159">
        <f t="shared" si="32"/>
        <v>-4204.2038179381771</v>
      </c>
      <c r="M98" s="156">
        <f t="shared" si="33"/>
        <v>73.422684136655164</v>
      </c>
      <c r="N98" s="158">
        <f t="shared" si="34"/>
        <v>62.980068144333721</v>
      </c>
    </row>
    <row r="99" spans="2:15" ht="15.75" hidden="1" thickBot="1" x14ac:dyDescent="0.3">
      <c r="B99" s="165">
        <v>40725</v>
      </c>
      <c r="C99" s="166">
        <v>962.12218478963723</v>
      </c>
      <c r="D99" s="155">
        <f t="shared" si="35"/>
        <v>6038.01558536429</v>
      </c>
      <c r="E99" s="156">
        <f t="shared" si="27"/>
        <v>9.4212128128877026</v>
      </c>
      <c r="F99" s="156">
        <f t="shared" si="28"/>
        <v>29.754981462487006</v>
      </c>
      <c r="G99" s="154">
        <v>1769.8102606359478</v>
      </c>
      <c r="H99" s="157">
        <f t="shared" si="36"/>
        <v>11049.907479148778</v>
      </c>
      <c r="I99" s="156">
        <f t="shared" si="29"/>
        <v>57.520260917482325</v>
      </c>
      <c r="J99" s="158">
        <f t="shared" si="30"/>
        <v>47.780545762397168</v>
      </c>
      <c r="K99" s="161">
        <f t="shared" si="31"/>
        <v>-807.68807584631054</v>
      </c>
      <c r="L99" s="159">
        <f t="shared" si="32"/>
        <v>-5011.8918937844883</v>
      </c>
      <c r="M99" s="156">
        <f t="shared" si="33"/>
        <v>230.66537089869766</v>
      </c>
      <c r="N99" s="158">
        <f t="shared" si="34"/>
        <v>77.484789863074994</v>
      </c>
    </row>
    <row r="100" spans="2:15" ht="15.75" hidden="1" thickBot="1" x14ac:dyDescent="0.3">
      <c r="B100" s="165">
        <v>40756</v>
      </c>
      <c r="C100" s="166">
        <v>954.15274779356548</v>
      </c>
      <c r="D100" s="155">
        <f t="shared" si="35"/>
        <v>6992.1683331578552</v>
      </c>
      <c r="E100" s="156">
        <f t="shared" si="27"/>
        <v>18.808911561702367</v>
      </c>
      <c r="F100" s="156">
        <f t="shared" si="28"/>
        <v>28.143915874491054</v>
      </c>
      <c r="G100" s="154">
        <v>1837.0495435101775</v>
      </c>
      <c r="H100" s="157">
        <f t="shared" si="36"/>
        <v>12886.957022658957</v>
      </c>
      <c r="I100" s="156">
        <f t="shared" si="29"/>
        <v>66.472010042676288</v>
      </c>
      <c r="J100" s="158">
        <f t="shared" si="30"/>
        <v>50.184339725160008</v>
      </c>
      <c r="K100" s="161">
        <f t="shared" si="31"/>
        <v>-882.89679571661202</v>
      </c>
      <c r="L100" s="159">
        <f t="shared" si="32"/>
        <v>-5894.7886895011015</v>
      </c>
      <c r="M100" s="156">
        <f t="shared" si="33"/>
        <v>193.88755433525776</v>
      </c>
      <c r="N100" s="158">
        <f t="shared" si="34"/>
        <v>88.677737134783925</v>
      </c>
    </row>
    <row r="101" spans="2:15" ht="15.75" hidden="1" thickBot="1" x14ac:dyDescent="0.3">
      <c r="B101" s="153">
        <v>40787</v>
      </c>
      <c r="C101" s="154">
        <v>858.37456954514062</v>
      </c>
      <c r="D101" s="155">
        <f>+D100+C101</f>
        <v>7850.5429027029959</v>
      </c>
      <c r="E101" s="156">
        <f t="shared" si="27"/>
        <v>20.289450905359764</v>
      </c>
      <c r="F101" s="156">
        <f t="shared" si="28"/>
        <v>27.235521180016022</v>
      </c>
      <c r="G101" s="154">
        <v>1762.6380317538221</v>
      </c>
      <c r="H101" s="157">
        <f t="shared" si="36"/>
        <v>14649.595054412779</v>
      </c>
      <c r="I101" s="156">
        <f t="shared" si="29"/>
        <v>61.66361031825658</v>
      </c>
      <c r="J101" s="158">
        <f t="shared" si="30"/>
        <v>51.478507416680721</v>
      </c>
      <c r="K101" s="161">
        <f t="shared" si="31"/>
        <v>-904.26346220868152</v>
      </c>
      <c r="L101" s="159">
        <f t="shared" si="32"/>
        <v>-6799.0521517097832</v>
      </c>
      <c r="M101" s="156">
        <f t="shared" si="33"/>
        <v>140.03514054516825</v>
      </c>
      <c r="N101" s="158">
        <f t="shared" si="34"/>
        <v>94.204019311879733</v>
      </c>
    </row>
    <row r="102" spans="2:15" ht="15.75" hidden="1" thickBot="1" x14ac:dyDescent="0.3">
      <c r="B102" s="165">
        <v>40817</v>
      </c>
      <c r="C102" s="166">
        <v>889.13487628176608</v>
      </c>
      <c r="D102" s="155">
        <f>+D101+C102</f>
        <v>8739.677778984762</v>
      </c>
      <c r="E102" s="156">
        <f t="shared" si="27"/>
        <v>-4.6456494160997401</v>
      </c>
      <c r="F102" s="156">
        <f t="shared" si="28"/>
        <v>23.050018218334543</v>
      </c>
      <c r="G102" s="154">
        <v>1756.9878809580116</v>
      </c>
      <c r="H102" s="157">
        <f t="shared" si="36"/>
        <v>16406.582935370792</v>
      </c>
      <c r="I102" s="156">
        <f t="shared" si="29"/>
        <v>41.903577630028451</v>
      </c>
      <c r="J102" s="158">
        <f t="shared" si="30"/>
        <v>50.391789051778765</v>
      </c>
      <c r="K102" s="161">
        <f t="shared" si="31"/>
        <v>-867.85300467624552</v>
      </c>
      <c r="L102" s="159">
        <f t="shared" si="32"/>
        <v>-7666.9051563860303</v>
      </c>
      <c r="M102" s="156">
        <f t="shared" si="33"/>
        <v>183.88785072062092</v>
      </c>
      <c r="N102" s="158">
        <f t="shared" si="34"/>
        <v>101.40623869977854</v>
      </c>
    </row>
    <row r="103" spans="2:15" ht="15.75" hidden="1" thickBot="1" x14ac:dyDescent="0.3">
      <c r="B103" s="165">
        <v>40848</v>
      </c>
      <c r="C103" s="166">
        <v>885.76043426755632</v>
      </c>
      <c r="D103" s="155">
        <f>+D102+C103</f>
        <v>9625.4382132523187</v>
      </c>
      <c r="E103" s="156">
        <f t="shared" si="27"/>
        <v>11.777546820374972</v>
      </c>
      <c r="F103" s="156">
        <f t="shared" si="28"/>
        <v>21.918581585384089</v>
      </c>
      <c r="G103" s="154">
        <v>1986.4073019166487</v>
      </c>
      <c r="H103" s="157">
        <f t="shared" si="36"/>
        <v>18392.990237287442</v>
      </c>
      <c r="I103" s="156">
        <f t="shared" si="29"/>
        <v>78.474696676547566</v>
      </c>
      <c r="J103" s="158">
        <f t="shared" si="30"/>
        <v>52.991643845336057</v>
      </c>
      <c r="K103" s="161">
        <f t="shared" si="31"/>
        <v>-1100.6468676490924</v>
      </c>
      <c r="L103" s="159">
        <f t="shared" si="32"/>
        <v>-8767.5520240351234</v>
      </c>
      <c r="M103" s="156">
        <f t="shared" si="33"/>
        <v>243.3517682733403</v>
      </c>
      <c r="N103" s="158">
        <f t="shared" si="34"/>
        <v>112.43102087835189</v>
      </c>
    </row>
    <row r="104" spans="2:15" ht="15.75" hidden="1" thickBot="1" x14ac:dyDescent="0.3">
      <c r="B104" s="138">
        <v>40878</v>
      </c>
      <c r="C104" s="139">
        <v>933.38203281612562</v>
      </c>
      <c r="D104" s="140">
        <f>+D103+C104</f>
        <v>10558.820246068444</v>
      </c>
      <c r="E104" s="141">
        <f t="shared" si="27"/>
        <v>27.710874860709247</v>
      </c>
      <c r="F104" s="141">
        <f t="shared" si="28"/>
        <v>22.409355322115744</v>
      </c>
      <c r="G104" s="139">
        <v>1875.8120707711691</v>
      </c>
      <c r="H104" s="142">
        <f t="shared" si="36"/>
        <v>20268.80230805861</v>
      </c>
      <c r="I104" s="141">
        <f t="shared" si="29"/>
        <v>31.293183268515179</v>
      </c>
      <c r="J104" s="143">
        <f t="shared" si="30"/>
        <v>50.686895717993387</v>
      </c>
      <c r="K104" s="144">
        <f t="shared" si="31"/>
        <v>-942.43003795504353</v>
      </c>
      <c r="L104" s="145">
        <f t="shared" si="32"/>
        <v>-9709.9820619901657</v>
      </c>
      <c r="M104" s="141">
        <f t="shared" si="33"/>
        <v>35.044842748417459</v>
      </c>
      <c r="N104" s="143">
        <f t="shared" si="34"/>
        <v>101.23851841295179</v>
      </c>
    </row>
    <row r="105" spans="2:15" ht="15.75" hidden="1" thickBot="1" x14ac:dyDescent="0.3">
      <c r="B105" s="127">
        <v>40909</v>
      </c>
      <c r="C105" s="110">
        <v>888.17683441933627</v>
      </c>
      <c r="D105" s="105">
        <f>+C105</f>
        <v>888.17683441933627</v>
      </c>
      <c r="E105" s="106">
        <f t="shared" si="27"/>
        <v>-3.7717045143200956</v>
      </c>
      <c r="F105" s="107">
        <f t="shared" si="28"/>
        <v>-3.7717045143200956</v>
      </c>
      <c r="G105" s="110">
        <v>1915.0033496667759</v>
      </c>
      <c r="H105" s="109">
        <f>+G105</f>
        <v>1915.0033496667759</v>
      </c>
      <c r="I105" s="106">
        <f t="shared" si="29"/>
        <v>22.137506053431544</v>
      </c>
      <c r="J105" s="107">
        <f t="shared" si="30"/>
        <v>22.137506053431544</v>
      </c>
      <c r="K105" s="124">
        <f t="shared" si="31"/>
        <v>-1026.8265152474396</v>
      </c>
      <c r="L105" s="108">
        <f t="shared" si="32"/>
        <v>-1026.8265152474396</v>
      </c>
      <c r="M105" s="106">
        <f t="shared" si="33"/>
        <v>59.21804540785147</v>
      </c>
      <c r="N105" s="107">
        <f t="shared" si="34"/>
        <v>59.21804540785147</v>
      </c>
    </row>
    <row r="106" spans="2:15" ht="15.75" hidden="1" thickBot="1" x14ac:dyDescent="0.3">
      <c r="B106" s="128">
        <v>40940</v>
      </c>
      <c r="C106" s="116">
        <v>821.00837407065262</v>
      </c>
      <c r="D106" s="111">
        <f t="shared" ref="D106:D111" si="37">+D105+C106</f>
        <v>1709.1852084899888</v>
      </c>
      <c r="E106" s="112">
        <f t="shared" si="27"/>
        <v>0.49612180639584391</v>
      </c>
      <c r="F106" s="113">
        <f t="shared" si="28"/>
        <v>-1.7678341815286269</v>
      </c>
      <c r="G106" s="116">
        <v>1580.669756343379</v>
      </c>
      <c r="H106" s="115">
        <f t="shared" ref="H106:H116" si="38">+H105+G106</f>
        <v>3495.6731060101547</v>
      </c>
      <c r="I106" s="112">
        <f t="shared" si="29"/>
        <v>27.900030564724474</v>
      </c>
      <c r="J106" s="113">
        <f t="shared" si="30"/>
        <v>24.677546995978172</v>
      </c>
      <c r="K106" s="125">
        <f t="shared" si="31"/>
        <v>-759.66138227272643</v>
      </c>
      <c r="L106" s="114">
        <f t="shared" si="32"/>
        <v>-1786.4878975201659</v>
      </c>
      <c r="M106" s="112">
        <f t="shared" si="33"/>
        <v>81.343168058637545</v>
      </c>
      <c r="N106" s="113">
        <f t="shared" si="34"/>
        <v>67.930362737129997</v>
      </c>
    </row>
    <row r="107" spans="2:15" s="97" customFormat="1" ht="15.75" hidden="1" thickBot="1" x14ac:dyDescent="0.3">
      <c r="B107" s="117">
        <v>40969</v>
      </c>
      <c r="C107" s="118">
        <v>860.95340704687828</v>
      </c>
      <c r="D107" s="119">
        <f t="shared" si="37"/>
        <v>2570.1386155368673</v>
      </c>
      <c r="E107" s="120">
        <f t="shared" si="27"/>
        <v>-7.5014489129266675</v>
      </c>
      <c r="F107" s="122">
        <f t="shared" si="28"/>
        <v>-3.7660617150967135</v>
      </c>
      <c r="G107" s="118">
        <v>1853.572430961998</v>
      </c>
      <c r="H107" s="121">
        <f t="shared" si="38"/>
        <v>5349.2455369721529</v>
      </c>
      <c r="I107" s="120">
        <f t="shared" si="29"/>
        <v>13.429001915966744</v>
      </c>
      <c r="J107" s="122">
        <f t="shared" si="30"/>
        <v>20.535599373664514</v>
      </c>
      <c r="K107" s="126">
        <f t="shared" si="31"/>
        <v>-992.61902391511967</v>
      </c>
      <c r="L107" s="123">
        <f t="shared" si="32"/>
        <v>-2779.1069214352856</v>
      </c>
      <c r="M107" s="120">
        <f t="shared" si="33"/>
        <v>41.127193325627374</v>
      </c>
      <c r="N107" s="122">
        <f t="shared" si="34"/>
        <v>57.262487540009822</v>
      </c>
      <c r="O107"/>
    </row>
    <row r="108" spans="2:15" ht="15.75" hidden="1" thickBot="1" x14ac:dyDescent="0.3">
      <c r="B108" s="128">
        <v>41000</v>
      </c>
      <c r="C108" s="116">
        <v>747.80771994123427</v>
      </c>
      <c r="D108" s="111">
        <f t="shared" si="37"/>
        <v>3317.9463354781014</v>
      </c>
      <c r="E108" s="112">
        <f t="shared" si="27"/>
        <v>-0.11059613478825447</v>
      </c>
      <c r="F108" s="113">
        <f t="shared" si="28"/>
        <v>-2.9657318949228295</v>
      </c>
      <c r="G108" s="116">
        <v>1440.3974471538768</v>
      </c>
      <c r="H108" s="115">
        <f t="shared" si="38"/>
        <v>6789.6429841260297</v>
      </c>
      <c r="I108" s="112">
        <f t="shared" si="29"/>
        <v>-3.3502040368986741</v>
      </c>
      <c r="J108" s="113">
        <f t="shared" si="30"/>
        <v>14.530824844454671</v>
      </c>
      <c r="K108" s="125">
        <f t="shared" si="31"/>
        <v>-692.58972721264252</v>
      </c>
      <c r="L108" s="114">
        <f t="shared" si="32"/>
        <v>-3471.6966486479282</v>
      </c>
      <c r="M108" s="112">
        <f t="shared" si="33"/>
        <v>-6.62014653060643</v>
      </c>
      <c r="N108" s="113">
        <f t="shared" si="34"/>
        <v>38.377014829628074</v>
      </c>
    </row>
    <row r="109" spans="2:15" ht="15.75" hidden="1" thickBot="1" x14ac:dyDescent="0.3">
      <c r="B109" s="128">
        <v>41030</v>
      </c>
      <c r="C109" s="116">
        <v>805.95879206602012</v>
      </c>
      <c r="D109" s="111">
        <f t="shared" si="37"/>
        <v>4123.9051275441216</v>
      </c>
      <c r="E109" s="112">
        <f t="shared" si="27"/>
        <v>-3.6081317818333569</v>
      </c>
      <c r="F109" s="113">
        <f t="shared" si="28"/>
        <v>-3.0919521562375096</v>
      </c>
      <c r="G109" s="116">
        <v>1575.0258405028171</v>
      </c>
      <c r="H109" s="115">
        <f t="shared" si="38"/>
        <v>8364.6688246288468</v>
      </c>
      <c r="I109" s="112">
        <f t="shared" si="29"/>
        <v>-6.4281520598616808</v>
      </c>
      <c r="J109" s="113">
        <f t="shared" si="30"/>
        <v>9.8958733878357528</v>
      </c>
      <c r="K109" s="125">
        <f t="shared" si="31"/>
        <v>-769.06704843679699</v>
      </c>
      <c r="L109" s="114">
        <f t="shared" si="32"/>
        <v>-4240.7636970847252</v>
      </c>
      <c r="M109" s="112">
        <f t="shared" si="33"/>
        <v>-9.2116480472237185</v>
      </c>
      <c r="N109" s="113">
        <f t="shared" si="34"/>
        <v>26.364887798714463</v>
      </c>
    </row>
    <row r="110" spans="2:15" s="97" customFormat="1" ht="15.75" hidden="1" thickBot="1" x14ac:dyDescent="0.3">
      <c r="B110" s="117">
        <v>41061</v>
      </c>
      <c r="C110" s="118">
        <v>755.80974390611914</v>
      </c>
      <c r="D110" s="119">
        <f t="shared" si="37"/>
        <v>4879.7148714502409</v>
      </c>
      <c r="E110" s="120">
        <f t="shared" si="27"/>
        <v>-7.874231267918419</v>
      </c>
      <c r="F110" s="122">
        <f t="shared" si="28"/>
        <v>-3.8649064045001902</v>
      </c>
      <c r="G110" s="118">
        <v>1419.0185200287503</v>
      </c>
      <c r="H110" s="121">
        <f t="shared" si="38"/>
        <v>9783.6873446575974</v>
      </c>
      <c r="I110" s="120">
        <f t="shared" si="29"/>
        <v>-14.959973773604007</v>
      </c>
      <c r="J110" s="122">
        <f t="shared" si="30"/>
        <v>5.4265608892561712</v>
      </c>
      <c r="K110" s="126">
        <f t="shared" si="31"/>
        <v>-663.20877612263121</v>
      </c>
      <c r="L110" s="123">
        <f t="shared" si="32"/>
        <v>-4903.9724732073564</v>
      </c>
      <c r="M110" s="120">
        <f t="shared" si="33"/>
        <v>-21.813270134035712</v>
      </c>
      <c r="N110" s="122">
        <f t="shared" si="34"/>
        <v>16.644498829563403</v>
      </c>
      <c r="O110"/>
    </row>
    <row r="111" spans="2:15" ht="15.75" hidden="1" thickBot="1" x14ac:dyDescent="0.3">
      <c r="B111" s="128">
        <v>41091</v>
      </c>
      <c r="C111" s="116">
        <v>794.44858386074191</v>
      </c>
      <c r="D111" s="111">
        <f t="shared" si="37"/>
        <v>5674.1634553109825</v>
      </c>
      <c r="E111" s="112">
        <f t="shared" si="27"/>
        <v>-17.427474761488448</v>
      </c>
      <c r="F111" s="113">
        <f t="shared" si="28"/>
        <v>-6.0260217104317952</v>
      </c>
      <c r="G111" s="116">
        <v>1325.0006983966077</v>
      </c>
      <c r="H111" s="115">
        <f t="shared" si="38"/>
        <v>11108.688043054204</v>
      </c>
      <c r="I111" s="112">
        <f t="shared" si="29"/>
        <v>-25.133177953183871</v>
      </c>
      <c r="J111" s="113">
        <f t="shared" si="30"/>
        <v>0.53195525859690562</v>
      </c>
      <c r="K111" s="125">
        <f t="shared" si="31"/>
        <v>-530.55211453586583</v>
      </c>
      <c r="L111" s="114">
        <f t="shared" si="32"/>
        <v>-5434.5245877432217</v>
      </c>
      <c r="M111" s="112">
        <f t="shared" si="33"/>
        <v>-34.312251176923283</v>
      </c>
      <c r="N111" s="113">
        <f t="shared" si="34"/>
        <v>8.4325979673037779</v>
      </c>
    </row>
    <row r="112" spans="2:15" ht="15.75" hidden="1" thickBot="1" x14ac:dyDescent="0.3">
      <c r="B112" s="128">
        <v>41122</v>
      </c>
      <c r="C112" s="116">
        <v>828.90947519895394</v>
      </c>
      <c r="D112" s="111">
        <f>+D111+C112</f>
        <v>6503.0729305099367</v>
      </c>
      <c r="E112" s="112">
        <f t="shared" si="27"/>
        <v>-13.126123975876069</v>
      </c>
      <c r="F112" s="113">
        <f t="shared" si="28"/>
        <v>-6.9949031451167816</v>
      </c>
      <c r="G112" s="116">
        <v>1750.0125331366398</v>
      </c>
      <c r="H112" s="115">
        <f t="shared" si="38"/>
        <v>12858.700576190844</v>
      </c>
      <c r="I112" s="112">
        <f t="shared" si="29"/>
        <v>-4.7378695191437226</v>
      </c>
      <c r="J112" s="113">
        <f t="shared" si="30"/>
        <v>-0.21926391481270624</v>
      </c>
      <c r="K112" s="125">
        <f t="shared" si="31"/>
        <v>-921.10305793768589</v>
      </c>
      <c r="L112" s="114">
        <f t="shared" si="32"/>
        <v>-6355.6276456809073</v>
      </c>
      <c r="M112" s="112">
        <f t="shared" si="33"/>
        <v>4.3273757936864277</v>
      </c>
      <c r="N112" s="113">
        <f t="shared" si="34"/>
        <v>7.8177349597040147</v>
      </c>
    </row>
    <row r="113" spans="2:15" s="97" customFormat="1" ht="15.75" hidden="1" thickBot="1" x14ac:dyDescent="0.3">
      <c r="B113" s="117">
        <v>41153</v>
      </c>
      <c r="C113" s="118">
        <v>801.51631594418541</v>
      </c>
      <c r="D113" s="119">
        <f>+D112+C113</f>
        <v>7304.5892464541221</v>
      </c>
      <c r="E113" s="120">
        <f t="shared" si="27"/>
        <v>-6.6239443266690508</v>
      </c>
      <c r="F113" s="122">
        <f t="shared" si="28"/>
        <v>-6.9543426870630647</v>
      </c>
      <c r="G113" s="118">
        <v>1314.42178035095</v>
      </c>
      <c r="H113" s="121">
        <f t="shared" si="38"/>
        <v>14173.122356541793</v>
      </c>
      <c r="I113" s="120">
        <f t="shared" si="29"/>
        <v>-25.42871782681879</v>
      </c>
      <c r="J113" s="122">
        <f t="shared" si="30"/>
        <v>-3.2524632667403464</v>
      </c>
      <c r="K113" s="126">
        <f t="shared" si="31"/>
        <v>-512.90546440676462</v>
      </c>
      <c r="L113" s="123">
        <f t="shared" si="32"/>
        <v>-6868.533110087671</v>
      </c>
      <c r="M113" s="120">
        <f t="shared" si="33"/>
        <v>-43.279200604436362</v>
      </c>
      <c r="N113" s="122">
        <f t="shared" si="34"/>
        <v>1.0219212447196035</v>
      </c>
      <c r="O113"/>
    </row>
    <row r="114" spans="2:15" ht="15.75" hidden="1" thickBot="1" x14ac:dyDescent="0.3">
      <c r="B114" s="128">
        <v>41183</v>
      </c>
      <c r="C114" s="116">
        <v>770.36801667439124</v>
      </c>
      <c r="D114" s="111">
        <f>+D113+C114</f>
        <v>8074.9572631285137</v>
      </c>
      <c r="E114" s="112">
        <f t="shared" si="27"/>
        <v>-13.357575186347514</v>
      </c>
      <c r="F114" s="113">
        <f t="shared" si="28"/>
        <v>-7.6057782983100397</v>
      </c>
      <c r="G114" s="116">
        <v>1579.1248687470099</v>
      </c>
      <c r="H114" s="115">
        <f t="shared" si="38"/>
        <v>15752.247225288804</v>
      </c>
      <c r="I114" s="112">
        <f t="shared" si="29"/>
        <v>-10.12317809010842</v>
      </c>
      <c r="J114" s="113">
        <f t="shared" si="30"/>
        <v>-3.9882510127767778</v>
      </c>
      <c r="K114" s="125">
        <f t="shared" si="31"/>
        <v>-808.7568520726187</v>
      </c>
      <c r="L114" s="114">
        <f t="shared" si="32"/>
        <v>-7677.2899621602901</v>
      </c>
      <c r="M114" s="112">
        <f t="shared" si="33"/>
        <v>-6.8094656912172313</v>
      </c>
      <c r="N114" s="113">
        <f t="shared" si="34"/>
        <v>0.13544977487571774</v>
      </c>
    </row>
    <row r="115" spans="2:15" ht="15.75" hidden="1" thickBot="1" x14ac:dyDescent="0.3">
      <c r="B115" s="128">
        <v>41214</v>
      </c>
      <c r="C115" s="116">
        <v>827.5999432430898</v>
      </c>
      <c r="D115" s="111">
        <f>+D114+C115</f>
        <v>8902.5572063716027</v>
      </c>
      <c r="E115" s="112">
        <f t="shared" si="27"/>
        <v>-6.5661649329098797</v>
      </c>
      <c r="F115" s="113">
        <f t="shared" si="28"/>
        <v>-7.5101100943690273</v>
      </c>
      <c r="G115" s="116">
        <v>1918.1156798011084</v>
      </c>
      <c r="H115" s="115">
        <f t="shared" si="38"/>
        <v>17670.362905089911</v>
      </c>
      <c r="I115" s="112">
        <f t="shared" si="29"/>
        <v>-3.4379465907946938</v>
      </c>
      <c r="J115" s="113">
        <f t="shared" si="30"/>
        <v>-3.9288192016357137</v>
      </c>
      <c r="K115" s="129">
        <f t="shared" si="31"/>
        <v>-1090.5157365580185</v>
      </c>
      <c r="L115" s="130">
        <f t="shared" si="32"/>
        <v>-8767.8056987183081</v>
      </c>
      <c r="M115" s="112">
        <f t="shared" si="33"/>
        <v>-0.92047062403524116</v>
      </c>
      <c r="N115" s="113">
        <f t="shared" si="34"/>
        <v>2.8933353630522518E-3</v>
      </c>
    </row>
    <row r="116" spans="2:15" ht="15.75" hidden="1" thickBot="1" x14ac:dyDescent="0.3">
      <c r="B116" s="131">
        <v>41244</v>
      </c>
      <c r="C116" s="171">
        <v>870.9723909491089</v>
      </c>
      <c r="D116" s="133">
        <f>+D115+C116</f>
        <v>9773.5295973207121</v>
      </c>
      <c r="E116" s="134">
        <f t="shared" si="27"/>
        <v>-6.6863984598802828</v>
      </c>
      <c r="F116" s="135">
        <f t="shared" si="28"/>
        <v>-7.4372953648882634</v>
      </c>
      <c r="G116" s="171">
        <v>1519.8406152811369</v>
      </c>
      <c r="H116" s="133">
        <f t="shared" si="38"/>
        <v>19190.203520371047</v>
      </c>
      <c r="I116" s="134">
        <f t="shared" si="29"/>
        <v>-18.976925302740376</v>
      </c>
      <c r="J116" s="135">
        <f t="shared" si="30"/>
        <v>-5.3214727308220189</v>
      </c>
      <c r="K116" s="136">
        <f t="shared" si="31"/>
        <v>-648.86822433202803</v>
      </c>
      <c r="L116" s="137">
        <f t="shared" si="32"/>
        <v>-9416.6739230503354</v>
      </c>
      <c r="M116" s="134">
        <f t="shared" si="33"/>
        <v>-31.149454261879029</v>
      </c>
      <c r="N116" s="135">
        <f t="shared" si="34"/>
        <v>-3.0206867228724121</v>
      </c>
    </row>
    <row r="117" spans="2:15" ht="15.75" hidden="1" thickBot="1" x14ac:dyDescent="0.3">
      <c r="B117" s="127">
        <v>41275</v>
      </c>
      <c r="C117" s="116">
        <v>728.67048733015281</v>
      </c>
      <c r="D117" s="111">
        <f>C117</f>
        <v>728.67048733015281</v>
      </c>
      <c r="E117" s="112">
        <f t="shared" si="27"/>
        <v>-17.958850187019792</v>
      </c>
      <c r="F117" s="113">
        <f t="shared" si="28"/>
        <v>-17.958850187019792</v>
      </c>
      <c r="G117" s="116">
        <v>1532.2395828967108</v>
      </c>
      <c r="H117" s="115">
        <f>G117</f>
        <v>1532.2395828967108</v>
      </c>
      <c r="I117" s="112">
        <f t="shared" si="29"/>
        <v>-19.987629099273828</v>
      </c>
      <c r="J117" s="113">
        <f t="shared" si="30"/>
        <v>-19.987629099273828</v>
      </c>
      <c r="K117" s="125">
        <f t="shared" si="31"/>
        <v>-803.56909556655796</v>
      </c>
      <c r="L117" s="114">
        <f t="shared" si="32"/>
        <v>-803.56909556655796</v>
      </c>
      <c r="M117" s="112">
        <f t="shared" si="33"/>
        <v>-21.742467336566797</v>
      </c>
      <c r="N117" s="113">
        <f t="shared" si="34"/>
        <v>-21.742467336566797</v>
      </c>
    </row>
    <row r="118" spans="2:15" ht="15.75" hidden="1" thickBot="1" x14ac:dyDescent="0.3">
      <c r="B118" s="128">
        <v>41306</v>
      </c>
      <c r="C118" s="116">
        <v>797.70684284215372</v>
      </c>
      <c r="D118" s="111">
        <f t="shared" ref="D118:D123" si="39">+D117+C118</f>
        <v>1526.3773301723065</v>
      </c>
      <c r="E118" s="112">
        <f t="shared" si="27"/>
        <v>-2.8381599950031311</v>
      </c>
      <c r="F118" s="113">
        <f t="shared" si="28"/>
        <v>-10.695615513732836</v>
      </c>
      <c r="G118" s="116">
        <v>1433.2484412832089</v>
      </c>
      <c r="H118" s="115">
        <f t="shared" ref="H118:H128" si="40">+H117+G118</f>
        <v>2965.4880241799196</v>
      </c>
      <c r="I118" s="112">
        <f t="shared" si="29"/>
        <v>-9.3265095045030328</v>
      </c>
      <c r="J118" s="113">
        <f t="shared" si="30"/>
        <v>-15.166895351818832</v>
      </c>
      <c r="K118" s="125">
        <f t="shared" si="31"/>
        <v>-635.54159844105516</v>
      </c>
      <c r="L118" s="114">
        <f t="shared" si="32"/>
        <v>-1439.1106940076131</v>
      </c>
      <c r="M118" s="112">
        <f t="shared" si="33"/>
        <v>-16.338830264128255</v>
      </c>
      <c r="N118" s="113">
        <f t="shared" si="34"/>
        <v>-19.444699513204043</v>
      </c>
    </row>
    <row r="119" spans="2:15" s="97" customFormat="1" ht="15.75" hidden="1" thickBot="1" x14ac:dyDescent="0.3">
      <c r="B119" s="117">
        <v>41334</v>
      </c>
      <c r="C119" s="118">
        <v>832.02584082671058</v>
      </c>
      <c r="D119" s="119">
        <f t="shared" si="39"/>
        <v>2358.4031709990172</v>
      </c>
      <c r="E119" s="120">
        <f t="shared" si="27"/>
        <v>-3.3599456118526771</v>
      </c>
      <c r="F119" s="122">
        <f t="shared" si="28"/>
        <v>-8.2382889100952816</v>
      </c>
      <c r="G119" s="118">
        <v>1544.819950858953</v>
      </c>
      <c r="H119" s="121">
        <f t="shared" si="40"/>
        <v>4510.3079750388724</v>
      </c>
      <c r="I119" s="120">
        <f t="shared" si="29"/>
        <v>-16.657157548615643</v>
      </c>
      <c r="J119" s="122">
        <f t="shared" si="30"/>
        <v>-15.683287598874108</v>
      </c>
      <c r="K119" s="126">
        <f t="shared" si="31"/>
        <v>-712.79411003224243</v>
      </c>
      <c r="L119" s="123">
        <f t="shared" si="32"/>
        <v>-2151.9048040398552</v>
      </c>
      <c r="M119" s="120">
        <f t="shared" si="33"/>
        <v>-28.190565276412183</v>
      </c>
      <c r="N119" s="122">
        <f t="shared" si="34"/>
        <v>-22.568477396742558</v>
      </c>
      <c r="O119"/>
    </row>
    <row r="120" spans="2:15" ht="15.75" hidden="1" thickBot="1" x14ac:dyDescent="0.3">
      <c r="B120" s="128">
        <v>41365</v>
      </c>
      <c r="C120" s="116">
        <v>696.53982431737131</v>
      </c>
      <c r="D120" s="111">
        <f t="shared" si="39"/>
        <v>3054.9429953163885</v>
      </c>
      <c r="E120" s="112">
        <f t="shared" si="27"/>
        <v>-6.8557590750589981</v>
      </c>
      <c r="F120" s="113">
        <f t="shared" si="28"/>
        <v>-7.9266905962122935</v>
      </c>
      <c r="G120" s="116">
        <v>1525.5540429605205</v>
      </c>
      <c r="H120" s="115">
        <f t="shared" si="40"/>
        <v>6035.8620179993932</v>
      </c>
      <c r="I120" s="112">
        <f t="shared" si="29"/>
        <v>5.9120207394776525</v>
      </c>
      <c r="J120" s="113">
        <f t="shared" si="30"/>
        <v>-11.101923442645701</v>
      </c>
      <c r="K120" s="125">
        <f t="shared" si="31"/>
        <v>-829.01421864314921</v>
      </c>
      <c r="L120" s="114">
        <f t="shared" si="32"/>
        <v>-2980.9190226830046</v>
      </c>
      <c r="M120" s="112">
        <f t="shared" si="33"/>
        <v>19.697735335976319</v>
      </c>
      <c r="N120" s="113">
        <f t="shared" si="34"/>
        <v>-14.13653540714912</v>
      </c>
    </row>
    <row r="121" spans="2:15" ht="15.75" hidden="1" thickBot="1" x14ac:dyDescent="0.3">
      <c r="B121" s="128">
        <v>41395</v>
      </c>
      <c r="C121" s="116">
        <v>793.86755579006444</v>
      </c>
      <c r="D121" s="111">
        <f t="shared" si="39"/>
        <v>3848.8105511064532</v>
      </c>
      <c r="E121" s="112">
        <f t="shared" ref="E121:E152" si="41">+((C121/C109)-1)*100</f>
        <v>-1.5002300855805117</v>
      </c>
      <c r="F121" s="113">
        <f t="shared" ref="F121:F152" si="42">+((D121/D109)-1)*100</f>
        <v>-6.6707299981339174</v>
      </c>
      <c r="G121" s="116">
        <v>1548.8009254471533</v>
      </c>
      <c r="H121" s="115">
        <f t="shared" si="40"/>
        <v>7584.6629434465467</v>
      </c>
      <c r="I121" s="112">
        <f t="shared" ref="I121:I152" si="43">+((G121/G109)-1)*100</f>
        <v>-1.6650466539197661</v>
      </c>
      <c r="J121" s="113">
        <f t="shared" ref="J121:J152" si="44">+((H121/H109)-1)*100</f>
        <v>-9.3250061363536414</v>
      </c>
      <c r="K121" s="125">
        <f t="shared" ref="K121:K140" si="45">+C121-G121</f>
        <v>-754.93336965708886</v>
      </c>
      <c r="L121" s="114">
        <f t="shared" ref="L121:L140" si="46">+D121-H121</f>
        <v>-3735.8523923400935</v>
      </c>
      <c r="M121" s="112">
        <f t="shared" ref="M121:M152" si="47">+((K121/K109)-1)*100</f>
        <v>-1.8377693867441369</v>
      </c>
      <c r="N121" s="113">
        <f>+((L121/L109)-1)*100</f>
        <v>-11.906140988042512</v>
      </c>
    </row>
    <row r="122" spans="2:15" s="97" customFormat="1" ht="15.75" hidden="1" thickBot="1" x14ac:dyDescent="0.3">
      <c r="B122" s="117">
        <v>41426</v>
      </c>
      <c r="C122" s="118">
        <v>807.61267514158737</v>
      </c>
      <c r="D122" s="119">
        <f t="shared" si="39"/>
        <v>4656.4232262480409</v>
      </c>
      <c r="E122" s="120">
        <f t="shared" si="41"/>
        <v>6.8539644603871075</v>
      </c>
      <c r="F122" s="122">
        <f t="shared" si="42"/>
        <v>-4.5759158287836277</v>
      </c>
      <c r="G122" s="118">
        <v>1509.3940455254678</v>
      </c>
      <c r="H122" s="121">
        <f t="shared" si="40"/>
        <v>9094.0569889720136</v>
      </c>
      <c r="I122" s="120">
        <f t="shared" si="43"/>
        <v>6.3688756856313811</v>
      </c>
      <c r="J122" s="122">
        <f t="shared" si="44"/>
        <v>-7.0487775354162174</v>
      </c>
      <c r="K122" s="126">
        <f t="shared" si="45"/>
        <v>-701.78137038388047</v>
      </c>
      <c r="L122" s="123">
        <f t="shared" si="46"/>
        <v>-4437.6337627239727</v>
      </c>
      <c r="M122" s="120">
        <f t="shared" si="47"/>
        <v>5.8160560671044248</v>
      </c>
      <c r="N122" s="122">
        <f t="shared" ref="N122:N128" si="48">+((L122/L110)-1)*100</f>
        <v>-9.509407180223894</v>
      </c>
      <c r="O122"/>
    </row>
    <row r="123" spans="2:15" ht="15.75" hidden="1" thickBot="1" x14ac:dyDescent="0.3">
      <c r="B123" s="128">
        <v>41456</v>
      </c>
      <c r="C123" s="116">
        <v>859.30022864074385</v>
      </c>
      <c r="D123" s="111">
        <f t="shared" si="39"/>
        <v>5515.7234548887845</v>
      </c>
      <c r="E123" s="112">
        <f t="shared" si="41"/>
        <v>8.163101564716202</v>
      </c>
      <c r="F123" s="113">
        <f t="shared" si="42"/>
        <v>-2.7923058909044784</v>
      </c>
      <c r="G123" s="116">
        <v>1433.0315762055395</v>
      </c>
      <c r="H123" s="115">
        <f t="shared" si="40"/>
        <v>10527.088565177553</v>
      </c>
      <c r="I123" s="112">
        <f t="shared" si="43"/>
        <v>8.1532694993791779</v>
      </c>
      <c r="J123" s="113">
        <f t="shared" si="44"/>
        <v>-5.2355370465218982</v>
      </c>
      <c r="K123" s="125">
        <f t="shared" si="45"/>
        <v>-573.73134756479567</v>
      </c>
      <c r="L123" s="114">
        <f t="shared" si="46"/>
        <v>-5011.3651102887688</v>
      </c>
      <c r="M123" s="112">
        <f t="shared" si="47"/>
        <v>8.1385469675686153</v>
      </c>
      <c r="N123" s="113">
        <f t="shared" si="48"/>
        <v>-7.7865040561013839</v>
      </c>
    </row>
    <row r="124" spans="2:15" ht="15.75" hidden="1" thickBot="1" x14ac:dyDescent="0.3">
      <c r="B124" s="128">
        <v>41487</v>
      </c>
      <c r="C124" s="116">
        <v>918.63737896752082</v>
      </c>
      <c r="D124" s="111">
        <f>+D123+C124</f>
        <v>6434.3608338563054</v>
      </c>
      <c r="E124" s="112">
        <f t="shared" si="41"/>
        <v>10.824813378690168</v>
      </c>
      <c r="F124" s="113">
        <f t="shared" si="42"/>
        <v>-1.0566096580473583</v>
      </c>
      <c r="G124" s="116">
        <v>1474.908208041011</v>
      </c>
      <c r="H124" s="115">
        <f t="shared" si="40"/>
        <v>12001.996773218565</v>
      </c>
      <c r="I124" s="112">
        <f t="shared" si="43"/>
        <v>-15.720134563981937</v>
      </c>
      <c r="J124" s="113">
        <f t="shared" si="44"/>
        <v>-6.6624446062501068</v>
      </c>
      <c r="K124" s="125">
        <f t="shared" si="45"/>
        <v>-556.27082907349018</v>
      </c>
      <c r="L124" s="114">
        <f t="shared" si="46"/>
        <v>-5567.6359393622597</v>
      </c>
      <c r="M124" s="112">
        <f t="shared" si="47"/>
        <v>-39.608187783139158</v>
      </c>
      <c r="N124" s="113">
        <f t="shared" si="48"/>
        <v>-12.398330271191128</v>
      </c>
    </row>
    <row r="125" spans="2:15" s="97" customFormat="1" ht="15.75" hidden="1" thickBot="1" x14ac:dyDescent="0.3">
      <c r="B125" s="117">
        <v>41518</v>
      </c>
      <c r="C125" s="118">
        <v>899.03489286721606</v>
      </c>
      <c r="D125" s="119">
        <f>+D124+C125</f>
        <v>7333.3957267235219</v>
      </c>
      <c r="E125" s="120">
        <f t="shared" si="41"/>
        <v>12.166761297697825</v>
      </c>
      <c r="F125" s="122">
        <f t="shared" si="42"/>
        <v>0.3943613979852989</v>
      </c>
      <c r="G125" s="118">
        <v>1486.3308700693876</v>
      </c>
      <c r="H125" s="121">
        <f t="shared" si="40"/>
        <v>13488.327643287952</v>
      </c>
      <c r="I125" s="120">
        <f t="shared" si="43"/>
        <v>13.078685418050352</v>
      </c>
      <c r="J125" s="122">
        <f t="shared" si="44"/>
        <v>-4.8316432753984113</v>
      </c>
      <c r="K125" s="126">
        <f t="shared" si="45"/>
        <v>-587.29597720217157</v>
      </c>
      <c r="L125" s="123">
        <f t="shared" si="46"/>
        <v>-6154.9319165644301</v>
      </c>
      <c r="M125" s="120">
        <f t="shared" si="47"/>
        <v>14.503747368230568</v>
      </c>
      <c r="N125" s="122">
        <f t="shared" si="48"/>
        <v>-10.38942641879661</v>
      </c>
      <c r="O125"/>
    </row>
    <row r="126" spans="2:15" ht="15.75" hidden="1" thickBot="1" x14ac:dyDescent="0.3">
      <c r="B126" s="128">
        <v>41549</v>
      </c>
      <c r="C126" s="116">
        <v>1041.3319298561878</v>
      </c>
      <c r="D126" s="111">
        <f>+D125+C126</f>
        <v>8374.7276565797092</v>
      </c>
      <c r="E126" s="112">
        <f t="shared" si="41"/>
        <v>35.173307733039479</v>
      </c>
      <c r="F126" s="113">
        <f t="shared" si="42"/>
        <v>3.7123465014482937</v>
      </c>
      <c r="G126" s="116">
        <v>1393.6547102502932</v>
      </c>
      <c r="H126" s="115">
        <f t="shared" si="40"/>
        <v>14881.982353538246</v>
      </c>
      <c r="I126" s="112">
        <f t="shared" si="43"/>
        <v>-11.745123021454408</v>
      </c>
      <c r="J126" s="113">
        <f t="shared" si="44"/>
        <v>-5.5247029792258928</v>
      </c>
      <c r="K126" s="125">
        <f t="shared" si="45"/>
        <v>-352.32278039410539</v>
      </c>
      <c r="L126" s="114">
        <f t="shared" si="46"/>
        <v>-6507.2546969585364</v>
      </c>
      <c r="M126" s="112">
        <f t="shared" si="47"/>
        <v>-56.4365013426223</v>
      </c>
      <c r="N126" s="113">
        <f t="shared" si="48"/>
        <v>-15.240211988456942</v>
      </c>
    </row>
    <row r="127" spans="2:15" ht="15.75" hidden="1" thickBot="1" x14ac:dyDescent="0.3">
      <c r="B127" s="128">
        <v>41580</v>
      </c>
      <c r="C127" s="116">
        <v>1031.8426271433991</v>
      </c>
      <c r="D127" s="111">
        <f>+D126+C127</f>
        <v>9406.5702837231074</v>
      </c>
      <c r="E127" s="112">
        <f t="shared" si="41"/>
        <v>24.678914681887232</v>
      </c>
      <c r="F127" s="113">
        <f t="shared" si="42"/>
        <v>5.6614416023160308</v>
      </c>
      <c r="G127" s="116">
        <v>1569.6831663124335</v>
      </c>
      <c r="H127" s="115">
        <f t="shared" si="40"/>
        <v>16451.665519850678</v>
      </c>
      <c r="I127" s="112">
        <f t="shared" si="43"/>
        <v>-18.165354527773015</v>
      </c>
      <c r="J127" s="113">
        <f t="shared" si="44"/>
        <v>-6.8968441213405391</v>
      </c>
      <c r="K127" s="125">
        <f t="shared" si="45"/>
        <v>-537.8405391690344</v>
      </c>
      <c r="L127" s="114">
        <f t="shared" si="46"/>
        <v>-7045.0952361275704</v>
      </c>
      <c r="M127" s="112">
        <f t="shared" si="47"/>
        <v>-50.680167086206943</v>
      </c>
      <c r="N127" s="113">
        <f t="shared" si="48"/>
        <v>-19.648136851875798</v>
      </c>
    </row>
    <row r="128" spans="2:15" ht="15.75" hidden="1" thickBot="1" x14ac:dyDescent="0.3">
      <c r="B128" s="131">
        <v>41610</v>
      </c>
      <c r="C128" s="132">
        <v>987.68044150273863</v>
      </c>
      <c r="D128" s="119">
        <f>+D127+C128</f>
        <v>10394.250725225846</v>
      </c>
      <c r="E128" s="120">
        <f t="shared" si="41"/>
        <v>13.399741687156297</v>
      </c>
      <c r="F128" s="122">
        <f t="shared" si="42"/>
        <v>6.3510436196488884</v>
      </c>
      <c r="G128" s="132">
        <v>1551.0887289877007</v>
      </c>
      <c r="H128" s="119">
        <f t="shared" si="40"/>
        <v>18002.754248838377</v>
      </c>
      <c r="I128" s="120">
        <f t="shared" si="43"/>
        <v>2.05601254449852</v>
      </c>
      <c r="J128" s="122">
        <f t="shared" si="44"/>
        <v>-6.187788838571473</v>
      </c>
      <c r="K128" s="126">
        <f t="shared" si="45"/>
        <v>-563.4082874849621</v>
      </c>
      <c r="L128" s="123">
        <f t="shared" si="46"/>
        <v>-7608.5035236125314</v>
      </c>
      <c r="M128" s="120">
        <f t="shared" si="47"/>
        <v>-13.170615179228717</v>
      </c>
      <c r="N128" s="122">
        <f t="shared" si="48"/>
        <v>-19.201794754852099</v>
      </c>
    </row>
    <row r="129" spans="2:15" ht="15.75" hidden="1" thickBot="1" x14ac:dyDescent="0.3">
      <c r="B129" s="173">
        <v>41640</v>
      </c>
      <c r="C129" s="174">
        <v>903.91396667977472</v>
      </c>
      <c r="D129" s="105">
        <f>C129</f>
        <v>903.91396667977472</v>
      </c>
      <c r="E129" s="106">
        <f t="shared" si="41"/>
        <v>24.049756700276646</v>
      </c>
      <c r="F129" s="106">
        <f t="shared" si="42"/>
        <v>24.049756700276646</v>
      </c>
      <c r="G129" s="174">
        <v>1655.4543712331217</v>
      </c>
      <c r="H129" s="175">
        <f>G129</f>
        <v>1655.4543712331217</v>
      </c>
      <c r="I129" s="106">
        <f t="shared" si="43"/>
        <v>8.0414831800306619</v>
      </c>
      <c r="J129" s="106">
        <f t="shared" si="44"/>
        <v>8.0414831800306619</v>
      </c>
      <c r="K129" s="176">
        <f t="shared" si="45"/>
        <v>-751.540404553347</v>
      </c>
      <c r="L129" s="177">
        <f t="shared" si="46"/>
        <v>-751.540404553347</v>
      </c>
      <c r="M129" s="106">
        <f t="shared" si="47"/>
        <v>-6.4747003462755188</v>
      </c>
      <c r="N129" s="107">
        <f t="shared" ref="N129:N143" si="49">+((L129/L117)-1)*100</f>
        <v>-6.4747003462755188</v>
      </c>
    </row>
    <row r="130" spans="2:15" ht="15.75" hidden="1" thickBot="1" x14ac:dyDescent="0.3">
      <c r="B130" s="178">
        <v>41671</v>
      </c>
      <c r="C130" s="179">
        <v>842.35127801933413</v>
      </c>
      <c r="D130" s="111">
        <f t="shared" ref="D130:D135" si="50">+D129+C130</f>
        <v>1746.2652446991087</v>
      </c>
      <c r="E130" s="112">
        <f t="shared" si="41"/>
        <v>5.596596741995663</v>
      </c>
      <c r="F130" s="113">
        <f t="shared" si="42"/>
        <v>14.405868731159677</v>
      </c>
      <c r="G130" s="179">
        <v>1420.4187569877663</v>
      </c>
      <c r="H130" s="180">
        <f t="shared" ref="H130:H140" si="51">+H129+G130</f>
        <v>3075.8731282208882</v>
      </c>
      <c r="I130" s="112">
        <f t="shared" si="43"/>
        <v>-0.89514727006826389</v>
      </c>
      <c r="J130" s="113">
        <f t="shared" si="44"/>
        <v>3.7223250655849416</v>
      </c>
      <c r="K130" s="181">
        <f t="shared" si="45"/>
        <v>-578.06747896843217</v>
      </c>
      <c r="L130" s="182">
        <f t="shared" si="46"/>
        <v>-1329.6078835217795</v>
      </c>
      <c r="M130" s="112">
        <f t="shared" si="47"/>
        <v>-9.0433292822379325</v>
      </c>
      <c r="N130" s="113">
        <f t="shared" si="49"/>
        <v>-7.6090609945293259</v>
      </c>
    </row>
    <row r="131" spans="2:15" ht="15.75" hidden="1" thickBot="1" x14ac:dyDescent="0.3">
      <c r="B131" s="183">
        <v>41699</v>
      </c>
      <c r="C131" s="184">
        <v>1070.1044568320215</v>
      </c>
      <c r="D131" s="119">
        <f t="shared" si="50"/>
        <v>2816.36970153113</v>
      </c>
      <c r="E131" s="120">
        <f t="shared" si="41"/>
        <v>28.614329546394046</v>
      </c>
      <c r="F131" s="122">
        <f t="shared" si="42"/>
        <v>19.418500456735678</v>
      </c>
      <c r="G131" s="184">
        <v>1672.1009252950821</v>
      </c>
      <c r="H131" s="185">
        <f t="shared" si="51"/>
        <v>4747.9740535159708</v>
      </c>
      <c r="I131" s="120">
        <f t="shared" si="43"/>
        <v>8.239210942696463</v>
      </c>
      <c r="J131" s="122">
        <f t="shared" si="44"/>
        <v>5.2693980054665746</v>
      </c>
      <c r="K131" s="186">
        <f t="shared" si="45"/>
        <v>-601.99646846306064</v>
      </c>
      <c r="L131" s="187">
        <f t="shared" si="46"/>
        <v>-1931.6043519848408</v>
      </c>
      <c r="M131" s="120">
        <f t="shared" si="47"/>
        <v>-15.544129785832538</v>
      </c>
      <c r="N131" s="122">
        <f t="shared" si="49"/>
        <v>-10.237462718677692</v>
      </c>
    </row>
    <row r="132" spans="2:15" ht="15.75" hidden="1" thickBot="1" x14ac:dyDescent="0.3">
      <c r="B132" s="178">
        <v>41730</v>
      </c>
      <c r="C132" s="179">
        <v>764.25777020064209</v>
      </c>
      <c r="D132" s="111">
        <f t="shared" si="50"/>
        <v>3580.6274717317719</v>
      </c>
      <c r="E132" s="112">
        <f t="shared" si="41"/>
        <v>9.722049410403244</v>
      </c>
      <c r="F132" s="113">
        <f t="shared" si="42"/>
        <v>17.207668922835005</v>
      </c>
      <c r="G132" s="179">
        <v>1444.452689961651</v>
      </c>
      <c r="H132" s="180">
        <f t="shared" si="51"/>
        <v>6192.426743477622</v>
      </c>
      <c r="I132" s="112">
        <f t="shared" si="43"/>
        <v>-5.3161900997936833</v>
      </c>
      <c r="J132" s="113">
        <f t="shared" si="44"/>
        <v>2.5939082936512037</v>
      </c>
      <c r="K132" s="181">
        <f t="shared" si="45"/>
        <v>-680.19491976100892</v>
      </c>
      <c r="L132" s="182">
        <f t="shared" si="46"/>
        <v>-2611.7992717458501</v>
      </c>
      <c r="M132" s="112">
        <f t="shared" si="47"/>
        <v>-17.951356627599637</v>
      </c>
      <c r="N132" s="113">
        <f t="shared" si="49"/>
        <v>-12.382750022002432</v>
      </c>
    </row>
    <row r="133" spans="2:15" ht="15.75" hidden="1" thickBot="1" x14ac:dyDescent="0.3">
      <c r="B133" s="178">
        <v>41760</v>
      </c>
      <c r="C133" s="179">
        <v>883.52980936798895</v>
      </c>
      <c r="D133" s="111">
        <f t="shared" si="50"/>
        <v>4464.1572810997604</v>
      </c>
      <c r="E133" s="112">
        <f t="shared" si="41"/>
        <v>11.294359232087746</v>
      </c>
      <c r="F133" s="113">
        <f t="shared" si="42"/>
        <v>15.98797139590069</v>
      </c>
      <c r="G133" s="179">
        <v>1353.193029538538</v>
      </c>
      <c r="H133" s="180">
        <f t="shared" si="51"/>
        <v>7545.6197730161603</v>
      </c>
      <c r="I133" s="112">
        <f t="shared" si="43"/>
        <v>-12.629634493028307</v>
      </c>
      <c r="J133" s="113">
        <f t="shared" si="44"/>
        <v>-0.51476473933652622</v>
      </c>
      <c r="K133" s="181">
        <f t="shared" si="45"/>
        <v>-469.66322017054904</v>
      </c>
      <c r="L133" s="182">
        <f t="shared" si="46"/>
        <v>-3081.4624919163998</v>
      </c>
      <c r="M133" s="112">
        <f t="shared" si="47"/>
        <v>-37.787460582927636</v>
      </c>
      <c r="N133" s="113">
        <f t="shared" si="49"/>
        <v>-17.5164816941226</v>
      </c>
      <c r="O133" s="207"/>
    </row>
    <row r="134" spans="2:15" ht="15.75" hidden="1" thickBot="1" x14ac:dyDescent="0.3">
      <c r="B134" s="183">
        <v>41792</v>
      </c>
      <c r="C134" s="184">
        <v>985.69297845780352</v>
      </c>
      <c r="D134" s="119">
        <f t="shared" si="50"/>
        <v>5449.8502595575637</v>
      </c>
      <c r="E134" s="120">
        <f t="shared" si="41"/>
        <v>22.050211542927546</v>
      </c>
      <c r="F134" s="122">
        <f t="shared" si="42"/>
        <v>17.039409752039102</v>
      </c>
      <c r="G134" s="184">
        <v>1439.4000128990126</v>
      </c>
      <c r="H134" s="185">
        <f t="shared" si="51"/>
        <v>8985.0197859151722</v>
      </c>
      <c r="I134" s="120">
        <f t="shared" si="43"/>
        <v>-4.6372272922335593</v>
      </c>
      <c r="J134" s="122">
        <f t="shared" si="44"/>
        <v>-1.1989940594067772</v>
      </c>
      <c r="K134" s="186">
        <f t="shared" si="45"/>
        <v>-453.70703444120909</v>
      </c>
      <c r="L134" s="187">
        <f t="shared" si="46"/>
        <v>-3535.1695263576084</v>
      </c>
      <c r="M134" s="120">
        <f t="shared" si="47"/>
        <v>-35.349233594926091</v>
      </c>
      <c r="N134" s="122">
        <f t="shared" si="49"/>
        <v>-20.336609207074375</v>
      </c>
      <c r="O134" s="207"/>
    </row>
    <row r="135" spans="2:15" ht="15.75" hidden="1" thickBot="1" x14ac:dyDescent="0.3">
      <c r="B135" s="178">
        <v>41822</v>
      </c>
      <c r="C135" s="179">
        <v>956.63467673500827</v>
      </c>
      <c r="D135" s="111">
        <f t="shared" si="50"/>
        <v>6406.4849362925725</v>
      </c>
      <c r="E135" s="112">
        <f t="shared" si="41"/>
        <v>11.327175863577942</v>
      </c>
      <c r="F135" s="113">
        <f t="shared" si="42"/>
        <v>16.149494960888113</v>
      </c>
      <c r="G135" s="179">
        <v>1845.3214368037534</v>
      </c>
      <c r="H135" s="180">
        <f t="shared" si="51"/>
        <v>10830.341222718926</v>
      </c>
      <c r="I135" s="112">
        <f t="shared" si="43"/>
        <v>28.770465874164319</v>
      </c>
      <c r="J135" s="113">
        <f t="shared" si="44"/>
        <v>2.8806887646457113</v>
      </c>
      <c r="K135" s="181">
        <f t="shared" si="45"/>
        <v>-888.68676006874512</v>
      </c>
      <c r="L135" s="182">
        <f t="shared" si="46"/>
        <v>-4423.8562864263531</v>
      </c>
      <c r="M135" s="112">
        <f t="shared" si="47"/>
        <v>54.895974194329568</v>
      </c>
      <c r="N135" s="113">
        <f t="shared" si="49"/>
        <v>-11.7235286380593</v>
      </c>
      <c r="O135" s="207"/>
    </row>
    <row r="136" spans="2:15" ht="15.75" hidden="1" thickBot="1" x14ac:dyDescent="0.3">
      <c r="B136" s="178">
        <v>41853</v>
      </c>
      <c r="C136" s="179">
        <v>992.6326904928701</v>
      </c>
      <c r="D136" s="111">
        <f>+D135+C136</f>
        <v>7399.1176267854426</v>
      </c>
      <c r="E136" s="112">
        <f t="shared" si="41"/>
        <v>8.0548988338047458</v>
      </c>
      <c r="F136" s="113">
        <f t="shared" si="42"/>
        <v>14.993824838867953</v>
      </c>
      <c r="G136" s="179">
        <v>1724.5032441152289</v>
      </c>
      <c r="H136" s="180">
        <f t="shared" si="51"/>
        <v>12554.844466834154</v>
      </c>
      <c r="I136" s="112">
        <f t="shared" si="43"/>
        <v>16.92275049480758</v>
      </c>
      <c r="J136" s="113">
        <f t="shared" si="44"/>
        <v>4.606297635816925</v>
      </c>
      <c r="K136" s="181">
        <f t="shared" si="45"/>
        <v>-731.87055362235878</v>
      </c>
      <c r="L136" s="182">
        <f t="shared" si="46"/>
        <v>-5155.7268400487119</v>
      </c>
      <c r="M136" s="112">
        <f t="shared" si="47"/>
        <v>31.567307752114715</v>
      </c>
      <c r="N136" s="113">
        <f t="shared" si="49"/>
        <v>-7.3982764641886689</v>
      </c>
      <c r="O136" s="207"/>
    </row>
    <row r="137" spans="2:15" ht="15.75" hidden="1" thickBot="1" x14ac:dyDescent="0.3">
      <c r="B137" s="183">
        <v>41884</v>
      </c>
      <c r="C137" s="184">
        <v>902.83737738476555</v>
      </c>
      <c r="D137" s="119">
        <f>+D136+C137</f>
        <v>8301.9550041702078</v>
      </c>
      <c r="E137" s="120">
        <f t="shared" si="41"/>
        <v>0.42295182842375656</v>
      </c>
      <c r="F137" s="122">
        <f t="shared" si="42"/>
        <v>13.207514138602573</v>
      </c>
      <c r="G137" s="184">
        <v>1667.4534675979414</v>
      </c>
      <c r="H137" s="185">
        <f t="shared" si="51"/>
        <v>14222.297934432096</v>
      </c>
      <c r="I137" s="120">
        <f t="shared" si="43"/>
        <v>12.185886815369606</v>
      </c>
      <c r="J137" s="122">
        <f t="shared" si="44"/>
        <v>5.4415218146734556</v>
      </c>
      <c r="K137" s="186">
        <f t="shared" si="45"/>
        <v>-764.61609021317588</v>
      </c>
      <c r="L137" s="187">
        <f t="shared" si="46"/>
        <v>-5920.3429302618879</v>
      </c>
      <c r="M137" s="120">
        <f t="shared" si="47"/>
        <v>30.192631976766183</v>
      </c>
      <c r="N137" s="122">
        <f t="shared" si="49"/>
        <v>-3.8113985578167919</v>
      </c>
      <c r="O137" s="207"/>
    </row>
    <row r="138" spans="2:15" ht="15.75" hidden="1" thickBot="1" x14ac:dyDescent="0.3">
      <c r="B138" s="178">
        <v>41915</v>
      </c>
      <c r="C138" s="179">
        <v>901.83755755166874</v>
      </c>
      <c r="D138" s="111">
        <f>+D137+C138</f>
        <v>9203.7925617218771</v>
      </c>
      <c r="E138" s="112">
        <f t="shared" si="41"/>
        <v>-13.395764434476121</v>
      </c>
      <c r="F138" s="113">
        <f t="shared" si="42"/>
        <v>9.8996043709051573</v>
      </c>
      <c r="G138" s="179">
        <v>1750.1833769021541</v>
      </c>
      <c r="H138" s="180">
        <f t="shared" si="51"/>
        <v>15972.48131133425</v>
      </c>
      <c r="I138" s="112">
        <f t="shared" si="43"/>
        <v>25.582281179807453</v>
      </c>
      <c r="J138" s="113">
        <f t="shared" si="44"/>
        <v>7.3276458195553174</v>
      </c>
      <c r="K138" s="181">
        <f t="shared" si="45"/>
        <v>-848.34581935048539</v>
      </c>
      <c r="L138" s="182">
        <f t="shared" si="46"/>
        <v>-6768.6887496123727</v>
      </c>
      <c r="M138" s="112">
        <f t="shared" si="47"/>
        <v>140.78653625562691</v>
      </c>
      <c r="N138" s="113">
        <f t="shared" si="49"/>
        <v>4.0175783003549848</v>
      </c>
      <c r="O138" s="207"/>
    </row>
    <row r="139" spans="2:15" ht="15.75" hidden="1" thickBot="1" x14ac:dyDescent="0.3">
      <c r="B139" s="178">
        <v>41946</v>
      </c>
      <c r="C139" s="179">
        <v>921.16143246949764</v>
      </c>
      <c r="D139" s="111">
        <f>+D138+C139</f>
        <v>10124.953994191375</v>
      </c>
      <c r="E139" s="112">
        <f t="shared" si="41"/>
        <v>-10.726557690324967</v>
      </c>
      <c r="F139" s="113">
        <f t="shared" si="42"/>
        <v>7.6370418632957016</v>
      </c>
      <c r="G139" s="179">
        <v>1646.8201108412436</v>
      </c>
      <c r="H139" s="180">
        <f t="shared" si="51"/>
        <v>17619.301422175493</v>
      </c>
      <c r="I139" s="112">
        <f t="shared" si="43"/>
        <v>4.914172884329493</v>
      </c>
      <c r="J139" s="113">
        <f t="shared" si="44"/>
        <v>7.0973720011261898</v>
      </c>
      <c r="K139" s="181">
        <f t="shared" si="45"/>
        <v>-725.65867837174596</v>
      </c>
      <c r="L139" s="182">
        <f t="shared" si="46"/>
        <v>-7494.3474279841175</v>
      </c>
      <c r="M139" s="112">
        <f t="shared" si="47"/>
        <v>34.920785162994839</v>
      </c>
      <c r="N139" s="113">
        <f t="shared" si="49"/>
        <v>6.3768079323152538</v>
      </c>
      <c r="O139" s="207"/>
    </row>
    <row r="140" spans="2:15" ht="15.75" hidden="1" thickBot="1" x14ac:dyDescent="0.3">
      <c r="B140" s="188">
        <v>41976</v>
      </c>
      <c r="C140" s="189">
        <v>1005.11543783744</v>
      </c>
      <c r="D140" s="91">
        <f>+D139+C140</f>
        <v>11130.069432028815</v>
      </c>
      <c r="E140" s="92">
        <f t="shared" si="41"/>
        <v>1.7652466933712141</v>
      </c>
      <c r="F140" s="94">
        <f t="shared" si="42"/>
        <v>7.0790933012343737</v>
      </c>
      <c r="G140" s="189">
        <v>1797.463646193876</v>
      </c>
      <c r="H140" s="190">
        <f t="shared" si="51"/>
        <v>19416.765068369368</v>
      </c>
      <c r="I140" s="92">
        <f t="shared" si="43"/>
        <v>15.883998935829347</v>
      </c>
      <c r="J140" s="94">
        <f t="shared" si="44"/>
        <v>7.8544138301628541</v>
      </c>
      <c r="K140" s="191">
        <f t="shared" si="45"/>
        <v>-792.34820835643598</v>
      </c>
      <c r="L140" s="192">
        <f t="shared" si="46"/>
        <v>-8286.6956363405534</v>
      </c>
      <c r="M140" s="92">
        <f t="shared" si="47"/>
        <v>40.634815986370178</v>
      </c>
      <c r="N140" s="94">
        <f t="shared" si="49"/>
        <v>8.913607132115974</v>
      </c>
      <c r="O140" s="207"/>
    </row>
    <row r="141" spans="2:15" ht="15.75" hidden="1" thickBot="1" x14ac:dyDescent="0.3">
      <c r="B141" s="173">
        <v>42005</v>
      </c>
      <c r="C141" s="174">
        <v>920.44769637939442</v>
      </c>
      <c r="D141" s="105">
        <f>C141</f>
        <v>920.44769637939442</v>
      </c>
      <c r="E141" s="106">
        <f t="shared" si="41"/>
        <v>1.8291264776393312</v>
      </c>
      <c r="F141" s="106">
        <f t="shared" si="42"/>
        <v>1.8291264776393312</v>
      </c>
      <c r="G141" s="174">
        <v>1681.6387910314211</v>
      </c>
      <c r="H141" s="175">
        <f>G141</f>
        <v>1681.6387910314211</v>
      </c>
      <c r="I141" s="106">
        <f t="shared" si="43"/>
        <v>1.5817059203386608</v>
      </c>
      <c r="J141" s="106">
        <f t="shared" si="44"/>
        <v>1.5817059203386608</v>
      </c>
      <c r="K141" s="176">
        <f t="shared" ref="K141:K178" si="52">+C141-G141</f>
        <v>-761.19109465202666</v>
      </c>
      <c r="L141" s="177">
        <f>K141</f>
        <v>-761.19109465202666</v>
      </c>
      <c r="M141" s="106">
        <f t="shared" si="47"/>
        <v>1.2841212581797601</v>
      </c>
      <c r="N141" s="107">
        <f t="shared" si="49"/>
        <v>1.2841212581797601</v>
      </c>
      <c r="O141" s="207"/>
    </row>
    <row r="142" spans="2:15" ht="15.75" hidden="1" thickBot="1" x14ac:dyDescent="0.3">
      <c r="B142" s="193">
        <v>42036</v>
      </c>
      <c r="C142" s="179">
        <v>907.25150494393915</v>
      </c>
      <c r="D142" s="111">
        <f>+D141+C142</f>
        <v>1827.6992013233335</v>
      </c>
      <c r="E142" s="112">
        <f t="shared" si="41"/>
        <v>7.7046510901257692</v>
      </c>
      <c r="F142" s="113">
        <f t="shared" si="42"/>
        <v>4.6633211576203815</v>
      </c>
      <c r="G142" s="179">
        <v>1529.5265400541437</v>
      </c>
      <c r="H142" s="180">
        <f t="shared" ref="H142:H152" si="53">+H141+G142</f>
        <v>3211.1653310855645</v>
      </c>
      <c r="I142" s="112">
        <f t="shared" si="43"/>
        <v>7.6813814608980957</v>
      </c>
      <c r="J142" s="113">
        <f t="shared" si="44"/>
        <v>4.3984975070454402</v>
      </c>
      <c r="K142" s="181">
        <f t="shared" si="52"/>
        <v>-622.2750351102045</v>
      </c>
      <c r="L142" s="182">
        <f t="shared" ref="L142:L152" si="54">+L141+K142</f>
        <v>-1383.466129762231</v>
      </c>
      <c r="M142" s="112">
        <f t="shared" si="47"/>
        <v>7.647473305480057</v>
      </c>
      <c r="N142" s="113">
        <f t="shared" si="49"/>
        <v>4.050686439809259</v>
      </c>
      <c r="O142" s="207"/>
    </row>
    <row r="143" spans="2:15" ht="15.75" hidden="1" thickBot="1" x14ac:dyDescent="0.3">
      <c r="B143" s="194">
        <v>42064</v>
      </c>
      <c r="C143" s="184">
        <v>1068.1060192583623</v>
      </c>
      <c r="D143" s="119">
        <f t="shared" ref="D143:D151" si="55">+D142+C143</f>
        <v>2895.8052205816957</v>
      </c>
      <c r="E143" s="120">
        <f t="shared" si="41"/>
        <v>-0.1867516354034704</v>
      </c>
      <c r="F143" s="122">
        <f t="shared" si="42"/>
        <v>2.8204933112077057</v>
      </c>
      <c r="G143" s="184">
        <v>1580.9272446218558</v>
      </c>
      <c r="H143" s="185">
        <f t="shared" si="53"/>
        <v>4792.0925757074201</v>
      </c>
      <c r="I143" s="120">
        <f t="shared" si="43"/>
        <v>-5.4526421996409447</v>
      </c>
      <c r="J143" s="122">
        <f t="shared" si="44"/>
        <v>0.92920731440768733</v>
      </c>
      <c r="K143" s="186">
        <f t="shared" si="52"/>
        <v>-512.82122536349357</v>
      </c>
      <c r="L143" s="187">
        <f t="shared" si="54"/>
        <v>-1896.2873551257246</v>
      </c>
      <c r="M143" s="120">
        <f t="shared" si="47"/>
        <v>-14.813250205144513</v>
      </c>
      <c r="N143" s="122">
        <f t="shared" si="49"/>
        <v>-1.8283763350825932</v>
      </c>
      <c r="O143" s="207"/>
    </row>
    <row r="144" spans="2:15" ht="15.75" hidden="1" thickBot="1" x14ac:dyDescent="0.3">
      <c r="B144" s="193">
        <v>42095</v>
      </c>
      <c r="C144" s="179">
        <v>716.96138474236966</v>
      </c>
      <c r="D144" s="111">
        <f t="shared" si="55"/>
        <v>3612.7666053240655</v>
      </c>
      <c r="E144" s="112">
        <f t="shared" si="41"/>
        <v>-6.1885383835686198</v>
      </c>
      <c r="F144" s="113">
        <f t="shared" si="42"/>
        <v>0.89758384098945765</v>
      </c>
      <c r="G144" s="179">
        <v>1490.4509529838303</v>
      </c>
      <c r="H144" s="180">
        <f t="shared" si="53"/>
        <v>6282.5435286912507</v>
      </c>
      <c r="I144" s="112">
        <f t="shared" si="43"/>
        <v>3.1844769539250528</v>
      </c>
      <c r="J144" s="113">
        <f t="shared" si="44"/>
        <v>1.4552741428640603</v>
      </c>
      <c r="K144" s="181">
        <f t="shared" si="52"/>
        <v>-773.48956824146069</v>
      </c>
      <c r="L144" s="182">
        <f t="shared" si="54"/>
        <v>-2669.7769233671852</v>
      </c>
      <c r="M144" s="112">
        <f t="shared" si="47"/>
        <v>13.715869638254796</v>
      </c>
      <c r="N144" s="113">
        <f t="shared" ref="N144:N159" si="56">+((L144/L132)-1)*100</f>
        <v>2.2198356607466385</v>
      </c>
      <c r="O144" s="207"/>
    </row>
    <row r="145" spans="2:15" ht="15.75" hidden="1" thickBot="1" x14ac:dyDescent="0.3">
      <c r="B145" s="178">
        <v>42125</v>
      </c>
      <c r="C145" s="179">
        <v>886.07996165592476</v>
      </c>
      <c r="D145" s="111">
        <f t="shared" si="55"/>
        <v>4498.8465669799898</v>
      </c>
      <c r="E145" s="112">
        <f t="shared" si="41"/>
        <v>0.28863228618851711</v>
      </c>
      <c r="F145" s="113">
        <f t="shared" si="42"/>
        <v>0.77706235905030674</v>
      </c>
      <c r="G145" s="179">
        <v>1585.4543086170081</v>
      </c>
      <c r="H145" s="180">
        <f t="shared" si="53"/>
        <v>7867.9978373082586</v>
      </c>
      <c r="I145" s="112">
        <f t="shared" si="43"/>
        <v>17.16394291194916</v>
      </c>
      <c r="J145" s="113">
        <f t="shared" si="44"/>
        <v>4.2723868149963318</v>
      </c>
      <c r="K145" s="181">
        <f t="shared" si="52"/>
        <v>-699.37434696108335</v>
      </c>
      <c r="L145" s="182">
        <f t="shared" si="54"/>
        <v>-3369.1512703282688</v>
      </c>
      <c r="M145" s="112">
        <f t="shared" si="47"/>
        <v>48.90975425052855</v>
      </c>
      <c r="N145" s="113">
        <f t="shared" si="56"/>
        <v>9.3361116407083564</v>
      </c>
      <c r="O145" s="207"/>
    </row>
    <row r="146" spans="2:15" ht="15.75" hidden="1" thickBot="1" x14ac:dyDescent="0.3">
      <c r="B146" s="195">
        <v>42156</v>
      </c>
      <c r="C146" s="185">
        <v>945.56084302079307</v>
      </c>
      <c r="D146" s="119">
        <f t="shared" si="55"/>
        <v>5444.4074100007829</v>
      </c>
      <c r="E146" s="120">
        <f t="shared" si="41"/>
        <v>-4.0714640678277352</v>
      </c>
      <c r="F146" s="122">
        <f t="shared" si="42"/>
        <v>-9.9871543208651659E-2</v>
      </c>
      <c r="G146" s="184">
        <v>1678.7413939501657</v>
      </c>
      <c r="H146" s="185">
        <f t="shared" si="53"/>
        <v>9546.7392312584234</v>
      </c>
      <c r="I146" s="120">
        <f t="shared" si="43"/>
        <v>16.627857364618848</v>
      </c>
      <c r="J146" s="122">
        <f t="shared" si="44"/>
        <v>6.2517329814208766</v>
      </c>
      <c r="K146" s="186">
        <f t="shared" si="52"/>
        <v>-733.18055092937266</v>
      </c>
      <c r="L146" s="187">
        <f t="shared" si="54"/>
        <v>-4102.3318212576414</v>
      </c>
      <c r="M146" s="120">
        <f t="shared" si="47"/>
        <v>61.597792247670654</v>
      </c>
      <c r="N146" s="122">
        <f t="shared" si="56"/>
        <v>16.043425659543885</v>
      </c>
      <c r="O146" s="207"/>
    </row>
    <row r="147" spans="2:15" ht="15.75" hidden="1" thickBot="1" x14ac:dyDescent="0.3">
      <c r="B147" s="193">
        <v>42186</v>
      </c>
      <c r="C147" s="179">
        <v>937.13034388403037</v>
      </c>
      <c r="D147" s="111">
        <f t="shared" si="55"/>
        <v>6381.5377538848134</v>
      </c>
      <c r="E147" s="112">
        <f t="shared" si="41"/>
        <v>-2.0388486143473439</v>
      </c>
      <c r="F147" s="113">
        <f t="shared" si="42"/>
        <v>-0.3894051520582531</v>
      </c>
      <c r="G147" s="179">
        <v>1533.8807808781642</v>
      </c>
      <c r="H147" s="180">
        <f t="shared" si="53"/>
        <v>11080.620012136587</v>
      </c>
      <c r="I147" s="112">
        <f t="shared" si="43"/>
        <v>-16.877311980130127</v>
      </c>
      <c r="J147" s="113">
        <f t="shared" si="44"/>
        <v>2.3109040082010424</v>
      </c>
      <c r="K147" s="181">
        <f t="shared" si="52"/>
        <v>-596.75043699413379</v>
      </c>
      <c r="L147" s="182">
        <f t="shared" si="54"/>
        <v>-4699.0822582517749</v>
      </c>
      <c r="M147" s="112">
        <f t="shared" si="47"/>
        <v>-32.85030633876309</v>
      </c>
      <c r="N147" s="113">
        <f t="shared" si="56"/>
        <v>6.2214039970035495</v>
      </c>
      <c r="O147" s="207"/>
    </row>
    <row r="148" spans="2:15" ht="15.75" hidden="1" thickBot="1" x14ac:dyDescent="0.3">
      <c r="B148" s="178">
        <v>42217</v>
      </c>
      <c r="C148" s="179">
        <v>802.10470804608349</v>
      </c>
      <c r="D148" s="111">
        <f t="shared" si="55"/>
        <v>7183.6424619308964</v>
      </c>
      <c r="E148" s="112">
        <f t="shared" si="41"/>
        <v>-19.194207915133653</v>
      </c>
      <c r="F148" s="113">
        <f t="shared" si="42"/>
        <v>-2.9121737985960294</v>
      </c>
      <c r="G148" s="179">
        <v>1523.3760244315254</v>
      </c>
      <c r="H148" s="180">
        <f t="shared" si="53"/>
        <v>12603.996036568113</v>
      </c>
      <c r="I148" s="112">
        <f t="shared" si="43"/>
        <v>-11.662907586288341</v>
      </c>
      <c r="J148" s="113">
        <f t="shared" si="44"/>
        <v>0.39149485175862253</v>
      </c>
      <c r="K148" s="181">
        <f t="shared" si="52"/>
        <v>-721.27131638544188</v>
      </c>
      <c r="L148" s="182">
        <f t="shared" si="54"/>
        <v>-5420.3535746372163</v>
      </c>
      <c r="M148" s="112">
        <f t="shared" si="47"/>
        <v>-1.448239334737067</v>
      </c>
      <c r="N148" s="113">
        <f t="shared" si="56"/>
        <v>5.1326756206890867</v>
      </c>
      <c r="O148" s="207"/>
    </row>
    <row r="149" spans="2:15" ht="15.75" hidden="1" thickBot="1" x14ac:dyDescent="0.3">
      <c r="B149" s="195">
        <v>42248</v>
      </c>
      <c r="C149" s="185">
        <v>853.19300773272721</v>
      </c>
      <c r="D149" s="119">
        <f t="shared" si="55"/>
        <v>8036.8354696636234</v>
      </c>
      <c r="E149" s="120">
        <f t="shared" si="41"/>
        <v>-5.4987056246876271</v>
      </c>
      <c r="F149" s="122">
        <f t="shared" si="42"/>
        <v>-3.1934590632376358</v>
      </c>
      <c r="G149" s="184">
        <v>1582.7227992084577</v>
      </c>
      <c r="H149" s="185">
        <f t="shared" si="53"/>
        <v>14186.71883577657</v>
      </c>
      <c r="I149" s="120">
        <f t="shared" si="43"/>
        <v>-5.081441253742625</v>
      </c>
      <c r="J149" s="122">
        <f t="shared" si="44"/>
        <v>-0.25016420566882358</v>
      </c>
      <c r="K149" s="186">
        <f t="shared" si="52"/>
        <v>-729.52979147573046</v>
      </c>
      <c r="L149" s="187">
        <f t="shared" si="54"/>
        <v>-6149.8833661129465</v>
      </c>
      <c r="M149" s="120">
        <f t="shared" si="47"/>
        <v>-4.5887471093713605</v>
      </c>
      <c r="N149" s="122">
        <f t="shared" si="56"/>
        <v>3.8771476340966782</v>
      </c>
      <c r="O149" s="207"/>
    </row>
    <row r="150" spans="2:15" ht="15.75" hidden="1" thickBot="1" x14ac:dyDescent="0.3">
      <c r="B150" s="193">
        <v>42278</v>
      </c>
      <c r="C150" s="180">
        <v>850.74002101897406</v>
      </c>
      <c r="D150" s="111">
        <f t="shared" si="55"/>
        <v>8887.5754906825969</v>
      </c>
      <c r="E150" s="112">
        <f t="shared" si="41"/>
        <v>-5.6659357447271912</v>
      </c>
      <c r="F150" s="113">
        <f t="shared" si="42"/>
        <v>-3.4357257502131366</v>
      </c>
      <c r="G150" s="179">
        <v>1638.2704551726467</v>
      </c>
      <c r="H150" s="180">
        <f t="shared" si="53"/>
        <v>15824.989290949217</v>
      </c>
      <c r="I150" s="112">
        <f t="shared" si="43"/>
        <v>-6.394354054921636</v>
      </c>
      <c r="J150" s="113">
        <f t="shared" si="44"/>
        <v>-0.92341332263992104</v>
      </c>
      <c r="K150" s="181">
        <f t="shared" si="52"/>
        <v>-787.53043415367267</v>
      </c>
      <c r="L150" s="182">
        <f t="shared" si="54"/>
        <v>-6937.4138002666195</v>
      </c>
      <c r="M150" s="112">
        <f t="shared" si="47"/>
        <v>-7.1687021742353192</v>
      </c>
      <c r="N150" s="113">
        <f t="shared" si="56"/>
        <v>2.4927287528756503</v>
      </c>
      <c r="O150" s="207"/>
    </row>
    <row r="151" spans="2:15" ht="15" hidden="1" customHeight="1" x14ac:dyDescent="0.3">
      <c r="B151" s="193">
        <v>42309</v>
      </c>
      <c r="C151" s="180">
        <v>838.42213059199582</v>
      </c>
      <c r="D151" s="111">
        <f t="shared" si="55"/>
        <v>9725.9976212745933</v>
      </c>
      <c r="E151" s="112">
        <f t="shared" si="41"/>
        <v>-8.9820631825292541</v>
      </c>
      <c r="F151" s="113">
        <f t="shared" si="42"/>
        <v>-3.9403277599647457</v>
      </c>
      <c r="G151" s="179">
        <v>1464.8793205654338</v>
      </c>
      <c r="H151" s="180">
        <f t="shared" si="53"/>
        <v>17289.868611514652</v>
      </c>
      <c r="I151" s="112">
        <f t="shared" si="43"/>
        <v>-11.04800634131613</v>
      </c>
      <c r="J151" s="113">
        <f t="shared" si="44"/>
        <v>-1.8697268567425707</v>
      </c>
      <c r="K151" s="181">
        <f t="shared" si="52"/>
        <v>-626.45718997343795</v>
      </c>
      <c r="L151" s="182">
        <f t="shared" si="54"/>
        <v>-7563.8709902400578</v>
      </c>
      <c r="M151" s="112">
        <f t="shared" si="47"/>
        <v>-13.670543928572476</v>
      </c>
      <c r="N151" s="113">
        <f t="shared" si="56"/>
        <v>0.92768000048060184</v>
      </c>
      <c r="O151" s="207"/>
    </row>
    <row r="152" spans="2:15" ht="15.75" hidden="1" customHeight="1" thickBot="1" x14ac:dyDescent="0.3">
      <c r="B152" s="196">
        <v>42339</v>
      </c>
      <c r="C152" s="197">
        <v>820.50089942269597</v>
      </c>
      <c r="D152" s="133">
        <f>+D151+C152</f>
        <v>10546.498520697289</v>
      </c>
      <c r="E152" s="134">
        <f t="shared" si="41"/>
        <v>-18.367496057164555</v>
      </c>
      <c r="F152" s="135">
        <f t="shared" si="42"/>
        <v>-5.2431920114729413</v>
      </c>
      <c r="G152" s="198">
        <v>1644.7273874133791</v>
      </c>
      <c r="H152" s="197">
        <f t="shared" si="53"/>
        <v>18934.595998928031</v>
      </c>
      <c r="I152" s="134">
        <f t="shared" si="43"/>
        <v>-8.4973211616221285</v>
      </c>
      <c r="J152" s="135">
        <f t="shared" si="44"/>
        <v>-2.4832615924617052</v>
      </c>
      <c r="K152" s="199">
        <f t="shared" si="52"/>
        <v>-824.22648799068315</v>
      </c>
      <c r="L152" s="200">
        <f t="shared" si="54"/>
        <v>-8388.0974782307403</v>
      </c>
      <c r="M152" s="134">
        <f t="shared" si="47"/>
        <v>4.0232664500336357</v>
      </c>
      <c r="N152" s="135">
        <f t="shared" si="56"/>
        <v>1.2236704030192502</v>
      </c>
      <c r="O152" s="207"/>
    </row>
    <row r="153" spans="2:15" ht="15.75" hidden="1" thickBot="1" x14ac:dyDescent="0.3">
      <c r="B153" s="203">
        <v>42370</v>
      </c>
      <c r="C153" s="174">
        <v>898.59461857513486</v>
      </c>
      <c r="D153" s="105">
        <f>C153</f>
        <v>898.59461857513486</v>
      </c>
      <c r="E153" s="106">
        <f t="shared" ref="E153:E164" si="57">+((C153/C141)-1)*100</f>
        <v>-2.3741792054257083</v>
      </c>
      <c r="F153" s="106">
        <f t="shared" ref="F153:F164" si="58">+((D153/D141)-1)*100</f>
        <v>-2.3741792054257083</v>
      </c>
      <c r="G153" s="174">
        <v>1589.1274650552757</v>
      </c>
      <c r="H153" s="175">
        <f>G153</f>
        <v>1589.1274650552757</v>
      </c>
      <c r="I153" s="106">
        <f t="shared" ref="I153:I164" si="59">+((G153/G141)-1)*100</f>
        <v>-5.5012602271980349</v>
      </c>
      <c r="J153" s="106">
        <f t="shared" ref="J153:J164" si="60">+((H153/H141)-1)*100</f>
        <v>-5.5012602271980349</v>
      </c>
      <c r="K153" s="176">
        <f t="shared" si="52"/>
        <v>-690.53284648014085</v>
      </c>
      <c r="L153" s="177">
        <f>K153</f>
        <v>-690.53284648014085</v>
      </c>
      <c r="M153" s="106">
        <f t="shared" ref="M153:M173" si="61">+((K153/K141)-1)*100</f>
        <v>-9.2825899656888033</v>
      </c>
      <c r="N153" s="107">
        <f t="shared" si="56"/>
        <v>-9.2825899656888033</v>
      </c>
      <c r="O153" s="207"/>
    </row>
    <row r="154" spans="2:15" ht="15.75" hidden="1" thickBot="1" x14ac:dyDescent="0.3">
      <c r="B154" s="204">
        <v>42401</v>
      </c>
      <c r="C154" s="179">
        <v>891.5970221812355</v>
      </c>
      <c r="D154" s="111">
        <f t="shared" ref="D154:D159" si="62">+D153+C154</f>
        <v>1790.1916407563704</v>
      </c>
      <c r="E154" s="112">
        <f t="shared" si="57"/>
        <v>-1.7254843532798492</v>
      </c>
      <c r="F154" s="113">
        <f t="shared" si="58"/>
        <v>-2.0521736038296656</v>
      </c>
      <c r="G154" s="179">
        <v>1439.3103148514124</v>
      </c>
      <c r="H154" s="180">
        <f t="shared" ref="H154:H164" si="63">+H153+G154</f>
        <v>3028.4377799066879</v>
      </c>
      <c r="I154" s="112">
        <f t="shared" si="59"/>
        <v>-5.8983105451401734</v>
      </c>
      <c r="J154" s="113">
        <f t="shared" si="60"/>
        <v>-5.6903812896206052</v>
      </c>
      <c r="K154" s="181">
        <f t="shared" si="52"/>
        <v>-547.71329267017688</v>
      </c>
      <c r="L154" s="182">
        <f t="shared" ref="L154:L164" si="64">+L153+K154</f>
        <v>-1238.2461391503177</v>
      </c>
      <c r="M154" s="112">
        <f t="shared" si="61"/>
        <v>-11.982120161195731</v>
      </c>
      <c r="N154" s="113">
        <f t="shared" si="56"/>
        <v>-10.49682297873613</v>
      </c>
      <c r="O154" s="207"/>
    </row>
    <row r="155" spans="2:15" ht="15.75" hidden="1" thickBot="1" x14ac:dyDescent="0.3">
      <c r="B155" s="205">
        <v>42430</v>
      </c>
      <c r="C155" s="184">
        <v>949.01163508369802</v>
      </c>
      <c r="D155" s="119">
        <f t="shared" si="62"/>
        <v>2739.2032758400683</v>
      </c>
      <c r="E155" s="120">
        <f t="shared" si="57"/>
        <v>-11.150052712684577</v>
      </c>
      <c r="F155" s="122">
        <f t="shared" si="58"/>
        <v>-5.4078894405118145</v>
      </c>
      <c r="G155" s="184">
        <v>1566.028121829301</v>
      </c>
      <c r="H155" s="185">
        <f t="shared" si="63"/>
        <v>4594.4659017359891</v>
      </c>
      <c r="I155" s="120">
        <f t="shared" si="59"/>
        <v>-0.94242937764783541</v>
      </c>
      <c r="J155" s="122">
        <f t="shared" si="60"/>
        <v>-4.1240161964579141</v>
      </c>
      <c r="K155" s="186">
        <f t="shared" si="52"/>
        <v>-617.01648674560295</v>
      </c>
      <c r="L155" s="187">
        <f t="shared" si="64"/>
        <v>-1855.2626258959208</v>
      </c>
      <c r="M155" s="120">
        <f t="shared" si="61"/>
        <v>20.318047738420852</v>
      </c>
      <c r="N155" s="122">
        <f t="shared" si="56"/>
        <v>-2.1634236561728248</v>
      </c>
      <c r="O155" s="207"/>
    </row>
    <row r="156" spans="2:15" ht="15.75" hidden="1" thickBot="1" x14ac:dyDescent="0.3">
      <c r="B156" s="204">
        <v>42461</v>
      </c>
      <c r="C156" s="179">
        <v>710.3897803653814</v>
      </c>
      <c r="D156" s="111">
        <f t="shared" si="62"/>
        <v>3449.5930562054496</v>
      </c>
      <c r="E156" s="112">
        <f t="shared" si="57"/>
        <v>-0.91659111869040188</v>
      </c>
      <c r="F156" s="113">
        <f t="shared" si="58"/>
        <v>-4.5165815272470216</v>
      </c>
      <c r="G156" s="179">
        <v>1460.8906891889208</v>
      </c>
      <c r="H156" s="180">
        <f t="shared" si="63"/>
        <v>6055.3565909249101</v>
      </c>
      <c r="I156" s="112">
        <f t="shared" si="59"/>
        <v>-1.9833100670458848</v>
      </c>
      <c r="J156" s="113">
        <f t="shared" si="60"/>
        <v>-3.6161617779298827</v>
      </c>
      <c r="K156" s="181">
        <f t="shared" si="52"/>
        <v>-750.50090882353936</v>
      </c>
      <c r="L156" s="182">
        <f t="shared" si="64"/>
        <v>-2605.76353471946</v>
      </c>
      <c r="M156" s="112">
        <f t="shared" si="61"/>
        <v>-2.9720710351900936</v>
      </c>
      <c r="N156" s="113">
        <f t="shared" si="56"/>
        <v>-2.3977055194180807</v>
      </c>
      <c r="O156" s="207"/>
    </row>
    <row r="157" spans="2:15" ht="15.75" hidden="1" thickBot="1" x14ac:dyDescent="0.3">
      <c r="B157" s="204">
        <v>42491</v>
      </c>
      <c r="C157" s="179">
        <v>780.12720980154052</v>
      </c>
      <c r="D157" s="111">
        <f t="shared" si="62"/>
        <v>4229.7202660069897</v>
      </c>
      <c r="E157" s="112">
        <f t="shared" si="57"/>
        <v>-11.957470706862338</v>
      </c>
      <c r="F157" s="113">
        <f t="shared" si="58"/>
        <v>-5.9821177932205094</v>
      </c>
      <c r="G157" s="179">
        <v>1589.8369421072923</v>
      </c>
      <c r="H157" s="180">
        <f t="shared" si="63"/>
        <v>7645.1935330322021</v>
      </c>
      <c r="I157" s="112">
        <f t="shared" si="59"/>
        <v>0.27642761235466828</v>
      </c>
      <c r="J157" s="113">
        <f t="shared" si="60"/>
        <v>-2.8317789211833366</v>
      </c>
      <c r="K157" s="181">
        <f t="shared" si="52"/>
        <v>-809.7097323057518</v>
      </c>
      <c r="L157" s="182">
        <f t="shared" si="64"/>
        <v>-3415.473267025212</v>
      </c>
      <c r="M157" s="112">
        <f t="shared" si="61"/>
        <v>15.776298605188632</v>
      </c>
      <c r="N157" s="113">
        <f t="shared" si="56"/>
        <v>1.3748862244594262</v>
      </c>
      <c r="O157" s="207"/>
    </row>
    <row r="158" spans="2:15" ht="15.75" hidden="1" thickBot="1" x14ac:dyDescent="0.3">
      <c r="B158" s="205">
        <v>42522</v>
      </c>
      <c r="C158" s="184">
        <v>900.56194593850955</v>
      </c>
      <c r="D158" s="119">
        <f t="shared" si="62"/>
        <v>5130.2822119454995</v>
      </c>
      <c r="E158" s="120">
        <f t="shared" si="57"/>
        <v>-4.7589636790082217</v>
      </c>
      <c r="F158" s="122">
        <f t="shared" si="58"/>
        <v>-5.7696857417075309</v>
      </c>
      <c r="G158" s="184">
        <v>1675.8020357763319</v>
      </c>
      <c r="H158" s="185">
        <f t="shared" si="63"/>
        <v>9320.9955688085338</v>
      </c>
      <c r="I158" s="120">
        <f t="shared" si="59"/>
        <v>-0.17509297050913863</v>
      </c>
      <c r="J158" s="122">
        <f t="shared" si="60"/>
        <v>-2.3646153621830202</v>
      </c>
      <c r="K158" s="186">
        <f t="shared" si="52"/>
        <v>-775.24008983782232</v>
      </c>
      <c r="L158" s="187">
        <f t="shared" si="64"/>
        <v>-4190.7133568630343</v>
      </c>
      <c r="M158" s="120">
        <f t="shared" si="61"/>
        <v>5.7365868277786891</v>
      </c>
      <c r="N158" s="122">
        <f t="shared" si="56"/>
        <v>2.1544219106658602</v>
      </c>
      <c r="O158" s="207"/>
    </row>
    <row r="159" spans="2:15" ht="15.75" hidden="1" thickBot="1" x14ac:dyDescent="0.3">
      <c r="B159" s="204">
        <v>42552</v>
      </c>
      <c r="C159" s="179">
        <v>891.54396553834192</v>
      </c>
      <c r="D159" s="111">
        <f t="shared" si="62"/>
        <v>6021.8261774838411</v>
      </c>
      <c r="E159" s="112">
        <f t="shared" si="57"/>
        <v>-4.8644650814262498</v>
      </c>
      <c r="F159" s="113">
        <f t="shared" si="58"/>
        <v>-5.6367538714629521</v>
      </c>
      <c r="G159" s="179">
        <v>1432.798930567194</v>
      </c>
      <c r="H159" s="180">
        <f t="shared" si="63"/>
        <v>10753.794499375728</v>
      </c>
      <c r="I159" s="112">
        <f t="shared" si="59"/>
        <v>-6.5899417719478599</v>
      </c>
      <c r="J159" s="113">
        <f t="shared" si="60"/>
        <v>-2.9495236945485725</v>
      </c>
      <c r="K159" s="181">
        <f t="shared" si="52"/>
        <v>-541.2549650288521</v>
      </c>
      <c r="L159" s="182">
        <f t="shared" si="64"/>
        <v>-4731.9683218918863</v>
      </c>
      <c r="M159" s="112">
        <f t="shared" si="61"/>
        <v>-9.2996114497738027</v>
      </c>
      <c r="N159" s="113">
        <f t="shared" si="56"/>
        <v>0.69984013542989665</v>
      </c>
      <c r="O159" s="207"/>
    </row>
    <row r="160" spans="2:15" ht="15.75" hidden="1" thickBot="1" x14ac:dyDescent="0.3">
      <c r="B160" s="204">
        <v>42583</v>
      </c>
      <c r="C160" s="179">
        <v>866.3099109246001</v>
      </c>
      <c r="D160" s="111">
        <f>+D159+C160</f>
        <v>6888.1360884084415</v>
      </c>
      <c r="E160" s="112">
        <f t="shared" si="57"/>
        <v>8.004591200433131</v>
      </c>
      <c r="F160" s="113">
        <f t="shared" si="58"/>
        <v>-4.1136007963712862</v>
      </c>
      <c r="G160" s="179">
        <v>1649.0886004680874</v>
      </c>
      <c r="H160" s="180">
        <f t="shared" si="63"/>
        <v>12402.883099843815</v>
      </c>
      <c r="I160" s="112">
        <f t="shared" si="59"/>
        <v>8.2522354310698773</v>
      </c>
      <c r="J160" s="113">
        <f t="shared" si="60"/>
        <v>-1.5956283716751951</v>
      </c>
      <c r="K160" s="181">
        <f t="shared" si="52"/>
        <v>-782.7786895434873</v>
      </c>
      <c r="L160" s="182">
        <f t="shared" si="64"/>
        <v>-5514.7470114353737</v>
      </c>
      <c r="M160" s="112">
        <f t="shared" si="61"/>
        <v>8.5276333275363889</v>
      </c>
      <c r="N160" s="113">
        <f t="shared" ref="N160:N173" si="65">+((L160/L148)-1)*100</f>
        <v>1.7414627200675659</v>
      </c>
      <c r="O160" s="207"/>
    </row>
    <row r="161" spans="2:15" ht="15.75" hidden="1" thickBot="1" x14ac:dyDescent="0.3">
      <c r="B161" s="205">
        <v>42614</v>
      </c>
      <c r="C161" s="184">
        <v>897.87757007780942</v>
      </c>
      <c r="D161" s="119">
        <f>+D160+C161</f>
        <v>7786.0136584862512</v>
      </c>
      <c r="E161" s="120">
        <f t="shared" si="57"/>
        <v>5.237333398198718</v>
      </c>
      <c r="F161" s="122">
        <f t="shared" si="58"/>
        <v>-3.1209026503546178</v>
      </c>
      <c r="G161" s="184">
        <v>1508.2611045601427</v>
      </c>
      <c r="H161" s="185">
        <f t="shared" si="63"/>
        <v>13911.144204403958</v>
      </c>
      <c r="I161" s="120">
        <f t="shared" si="59"/>
        <v>-4.7046579909984398</v>
      </c>
      <c r="J161" s="122">
        <f t="shared" si="60"/>
        <v>-1.9424832095611744</v>
      </c>
      <c r="K161" s="186">
        <f t="shared" si="52"/>
        <v>-610.38353448233329</v>
      </c>
      <c r="L161" s="187">
        <f t="shared" si="64"/>
        <v>-6125.1305459177074</v>
      </c>
      <c r="M161" s="120">
        <f t="shared" si="61"/>
        <v>-16.331924807673992</v>
      </c>
      <c r="N161" s="122">
        <f t="shared" si="65"/>
        <v>-0.40249251443745804</v>
      </c>
      <c r="O161" s="207"/>
    </row>
    <row r="162" spans="2:15" ht="15.75" hidden="1" thickBot="1" x14ac:dyDescent="0.3">
      <c r="B162" s="204">
        <v>42644</v>
      </c>
      <c r="C162" s="179">
        <v>855.04312131749271</v>
      </c>
      <c r="D162" s="111">
        <f>+D161+C162</f>
        <v>8641.0567798037446</v>
      </c>
      <c r="E162" s="112">
        <f t="shared" si="57"/>
        <v>0.50580673204543292</v>
      </c>
      <c r="F162" s="113">
        <f t="shared" si="58"/>
        <v>-2.7737453385042188</v>
      </c>
      <c r="G162" s="179">
        <v>1723.5223677947777</v>
      </c>
      <c r="H162" s="180">
        <f t="shared" si="63"/>
        <v>15634.666572198736</v>
      </c>
      <c r="I162" s="112">
        <f t="shared" si="59"/>
        <v>5.2037752590213593</v>
      </c>
      <c r="J162" s="113">
        <f t="shared" si="60"/>
        <v>-1.2026720224027732</v>
      </c>
      <c r="K162" s="201">
        <f t="shared" si="52"/>
        <v>-868.47924647728496</v>
      </c>
      <c r="L162" s="202">
        <f t="shared" si="64"/>
        <v>-6993.6097923949928</v>
      </c>
      <c r="M162" s="112">
        <f t="shared" si="61"/>
        <v>10.278817022557952</v>
      </c>
      <c r="N162" s="113">
        <f t="shared" si="65"/>
        <v>0.81004238389548178</v>
      </c>
      <c r="O162" s="207"/>
    </row>
    <row r="163" spans="2:15" ht="15.75" hidden="1" thickBot="1" x14ac:dyDescent="0.3">
      <c r="B163" s="204">
        <v>42675</v>
      </c>
      <c r="C163" s="179">
        <v>809.65054120563082</v>
      </c>
      <c r="D163" s="111">
        <f>+D162+C163</f>
        <v>9450.7073210093749</v>
      </c>
      <c r="E163" s="112">
        <f t="shared" si="57"/>
        <v>-3.4316352510936121</v>
      </c>
      <c r="F163" s="113">
        <f t="shared" si="58"/>
        <v>-2.8304582314831128</v>
      </c>
      <c r="G163" s="179">
        <v>1732.0802257051048</v>
      </c>
      <c r="H163" s="180">
        <f t="shared" si="63"/>
        <v>17366.746797903841</v>
      </c>
      <c r="I163" s="112">
        <f t="shared" si="59"/>
        <v>18.240472193745848</v>
      </c>
      <c r="J163" s="113">
        <f t="shared" si="60"/>
        <v>0.44464297628028504</v>
      </c>
      <c r="K163" s="201">
        <f t="shared" si="52"/>
        <v>-922.42968449947398</v>
      </c>
      <c r="L163" s="202">
        <f t="shared" si="64"/>
        <v>-7916.039476894467</v>
      </c>
      <c r="M163" s="112">
        <f t="shared" si="61"/>
        <v>47.245446179424547</v>
      </c>
      <c r="N163" s="113">
        <f t="shared" si="65"/>
        <v>4.6559293132950819</v>
      </c>
      <c r="O163" s="207"/>
    </row>
    <row r="164" spans="2:15" ht="15.75" hidden="1" thickBot="1" x14ac:dyDescent="0.3">
      <c r="B164" s="205">
        <v>42705</v>
      </c>
      <c r="C164" s="184">
        <v>859.03169906343817</v>
      </c>
      <c r="D164" s="119">
        <f>+D163+C164</f>
        <v>10309.739020072813</v>
      </c>
      <c r="E164" s="120">
        <f t="shared" si="57"/>
        <v>4.6960094337315628</v>
      </c>
      <c r="F164" s="122">
        <f t="shared" si="58"/>
        <v>-2.2449109546627266</v>
      </c>
      <c r="G164" s="184">
        <v>1816.0953106251125</v>
      </c>
      <c r="H164" s="185">
        <f t="shared" si="63"/>
        <v>19182.842108528952</v>
      </c>
      <c r="I164" s="120">
        <f t="shared" si="59"/>
        <v>10.419229625721705</v>
      </c>
      <c r="J164" s="122">
        <f t="shared" si="60"/>
        <v>1.3110715941072826</v>
      </c>
      <c r="K164" s="186">
        <f t="shared" si="52"/>
        <v>-957.06361156167429</v>
      </c>
      <c r="L164" s="187">
        <f t="shared" si="64"/>
        <v>-8873.1030884561405</v>
      </c>
      <c r="M164" s="120">
        <f t="shared" si="61"/>
        <v>16.116580273320793</v>
      </c>
      <c r="N164" s="122">
        <f t="shared" si="65"/>
        <v>5.7820693129057465</v>
      </c>
      <c r="O164" s="207"/>
    </row>
    <row r="165" spans="2:15" ht="15.75" hidden="1" thickBot="1" x14ac:dyDescent="0.3">
      <c r="B165" s="298" t="s">
        <v>106</v>
      </c>
      <c r="C165" s="174">
        <v>864.71761739328372</v>
      </c>
      <c r="D165" s="105">
        <f>C165</f>
        <v>864.71761739328372</v>
      </c>
      <c r="E165" s="106">
        <f t="shared" ref="E165:E178" si="66">+((C165/C153)-1)*100</f>
        <v>-3.7699982262934695</v>
      </c>
      <c r="F165" s="106"/>
      <c r="G165" s="174">
        <v>1798.9439527053685</v>
      </c>
      <c r="H165" s="175">
        <f>+G165</f>
        <v>1798.9439527053685</v>
      </c>
      <c r="I165" s="106">
        <f t="shared" ref="I165:I173" si="67">+((G165/G153)-1)*100</f>
        <v>13.203250982940794</v>
      </c>
      <c r="J165" s="106"/>
      <c r="K165" s="176">
        <f t="shared" si="52"/>
        <v>-934.22633531208476</v>
      </c>
      <c r="L165" s="177">
        <f>+K165</f>
        <v>-934.22633531208476</v>
      </c>
      <c r="M165" s="106">
        <f t="shared" si="61"/>
        <v>35.290644040196618</v>
      </c>
      <c r="N165" s="107"/>
      <c r="O165" s="207"/>
    </row>
    <row r="166" spans="2:15" ht="15.75" hidden="1" thickBot="1" x14ac:dyDescent="0.3">
      <c r="B166" s="299" t="s">
        <v>107</v>
      </c>
      <c r="C166" s="179">
        <v>867.80698775810879</v>
      </c>
      <c r="D166" s="111">
        <f t="shared" ref="D166:D173" si="68">+D165+C166</f>
        <v>1732.5246051513925</v>
      </c>
      <c r="E166" s="112">
        <f t="shared" si="66"/>
        <v>-2.6682496499288333</v>
      </c>
      <c r="F166" s="113">
        <f t="shared" ref="F166:F178" si="69">+((D166/D154)-1)*100</f>
        <v>-3.2212772248569443</v>
      </c>
      <c r="G166" s="179">
        <v>1611.1598884326759</v>
      </c>
      <c r="H166" s="180">
        <f t="shared" ref="H166:H173" si="70">+H165+G166</f>
        <v>3410.1038411380441</v>
      </c>
      <c r="I166" s="112">
        <f t="shared" si="67"/>
        <v>11.939716669021738</v>
      </c>
      <c r="J166" s="113">
        <f t="shared" ref="J166:J173" si="71">+((H166/H154)-1)*100</f>
        <v>12.602737416752085</v>
      </c>
      <c r="K166" s="181">
        <f t="shared" si="52"/>
        <v>-743.35290067456708</v>
      </c>
      <c r="L166" s="182">
        <f t="shared" ref="L166:L173" si="72">+L165+K166</f>
        <v>-1677.5792359866518</v>
      </c>
      <c r="M166" s="112">
        <f t="shared" si="61"/>
        <v>35.719346348272921</v>
      </c>
      <c r="N166" s="113">
        <f t="shared" si="65"/>
        <v>35.480271889868661</v>
      </c>
      <c r="O166" s="207"/>
    </row>
    <row r="167" spans="2:15" ht="15.75" hidden="1" thickBot="1" x14ac:dyDescent="0.3">
      <c r="B167" s="300" t="s">
        <v>108</v>
      </c>
      <c r="C167" s="184">
        <v>1041.818219027803</v>
      </c>
      <c r="D167" s="119">
        <f t="shared" si="68"/>
        <v>2774.3428241791953</v>
      </c>
      <c r="E167" s="120">
        <f t="shared" si="66"/>
        <v>9.7792883156716961</v>
      </c>
      <c r="F167" s="122">
        <f t="shared" si="69"/>
        <v>1.282838285462784</v>
      </c>
      <c r="G167" s="184">
        <v>1869.3224849354765</v>
      </c>
      <c r="H167" s="185">
        <f t="shared" si="70"/>
        <v>5279.4263260735206</v>
      </c>
      <c r="I167" s="120">
        <f t="shared" si="67"/>
        <v>19.367108347447349</v>
      </c>
      <c r="J167" s="122">
        <f t="shared" si="71"/>
        <v>14.908379754842095</v>
      </c>
      <c r="K167" s="186">
        <f t="shared" si="52"/>
        <v>-827.50426590767347</v>
      </c>
      <c r="L167" s="187">
        <f t="shared" si="72"/>
        <v>-2505.0835018943253</v>
      </c>
      <c r="M167" s="120">
        <f t="shared" si="61"/>
        <v>34.113801443502602</v>
      </c>
      <c r="N167" s="122">
        <f t="shared" si="65"/>
        <v>35.025816125876034</v>
      </c>
      <c r="O167" s="207"/>
    </row>
    <row r="168" spans="2:15" ht="15.75" hidden="1" thickBot="1" x14ac:dyDescent="0.3">
      <c r="B168" s="299" t="s">
        <v>109</v>
      </c>
      <c r="C168" s="179">
        <v>794.66212018738611</v>
      </c>
      <c r="D168" s="111">
        <f t="shared" si="68"/>
        <v>3569.0049443665812</v>
      </c>
      <c r="E168" s="112">
        <f t="shared" si="66"/>
        <v>11.862831103603444</v>
      </c>
      <c r="F168" s="113">
        <f t="shared" si="69"/>
        <v>3.4616224643171378</v>
      </c>
      <c r="G168" s="179">
        <v>1603.8822114429377</v>
      </c>
      <c r="H168" s="180">
        <f t="shared" si="70"/>
        <v>6883.3085375164583</v>
      </c>
      <c r="I168" s="112">
        <f t="shared" si="67"/>
        <v>9.7879686216225448</v>
      </c>
      <c r="J168" s="113">
        <f t="shared" si="71"/>
        <v>13.673050202070502</v>
      </c>
      <c r="K168" s="181">
        <f t="shared" si="52"/>
        <v>-809.22009125555155</v>
      </c>
      <c r="L168" s="182">
        <f t="shared" si="72"/>
        <v>-3314.3035931498771</v>
      </c>
      <c r="M168" s="112">
        <f t="shared" si="61"/>
        <v>7.8239988441930697</v>
      </c>
      <c r="N168" s="113">
        <f t="shared" si="65"/>
        <v>27.191264632794066</v>
      </c>
      <c r="O168" s="207"/>
    </row>
    <row r="169" spans="2:15" ht="15.75" hidden="1" thickBot="1" x14ac:dyDescent="0.3">
      <c r="B169" s="299" t="s">
        <v>110</v>
      </c>
      <c r="C169" s="179">
        <v>841.24485750177962</v>
      </c>
      <c r="D169" s="111">
        <f t="shared" si="68"/>
        <v>4410.2498018683609</v>
      </c>
      <c r="E169" s="112">
        <f t="shared" si="66"/>
        <v>7.8343181640577741</v>
      </c>
      <c r="F169" s="113">
        <f t="shared" si="69"/>
        <v>4.2681199821234861</v>
      </c>
      <c r="G169" s="179">
        <v>1724.7493989305217</v>
      </c>
      <c r="H169" s="180">
        <f t="shared" si="70"/>
        <v>8608.0579364469795</v>
      </c>
      <c r="I169" s="112">
        <f t="shared" si="67"/>
        <v>8.4859304278340772</v>
      </c>
      <c r="J169" s="113">
        <f t="shared" si="71"/>
        <v>12.594375789894375</v>
      </c>
      <c r="K169" s="181">
        <f t="shared" si="52"/>
        <v>-883.50454142874207</v>
      </c>
      <c r="L169" s="182">
        <f t="shared" si="72"/>
        <v>-4197.8081345786195</v>
      </c>
      <c r="M169" s="112">
        <f t="shared" si="61"/>
        <v>9.1137362166624936</v>
      </c>
      <c r="N169" s="113">
        <f t="shared" si="65"/>
        <v>22.905606526231171</v>
      </c>
      <c r="O169" s="207"/>
    </row>
    <row r="170" spans="2:15" ht="15.75" hidden="1" thickBot="1" x14ac:dyDescent="0.3">
      <c r="B170" s="301" t="s">
        <v>111</v>
      </c>
      <c r="C170" s="184">
        <v>987.30324562865178</v>
      </c>
      <c r="D170" s="119">
        <f t="shared" si="68"/>
        <v>5397.5530474970128</v>
      </c>
      <c r="E170" s="120">
        <f t="shared" si="66"/>
        <v>9.6319081748169832</v>
      </c>
      <c r="F170" s="122">
        <f t="shared" si="69"/>
        <v>5.2096712131974421</v>
      </c>
      <c r="G170" s="184">
        <v>1540.9314766078398</v>
      </c>
      <c r="H170" s="185">
        <f t="shared" si="70"/>
        <v>10148.98941305482</v>
      </c>
      <c r="I170" s="120">
        <f t="shared" si="67"/>
        <v>-8.0481200218862288</v>
      </c>
      <c r="J170" s="122">
        <f t="shared" si="71"/>
        <v>8.8831052234061403</v>
      </c>
      <c r="K170" s="186">
        <f t="shared" si="52"/>
        <v>-553.62823097918806</v>
      </c>
      <c r="L170" s="187">
        <f t="shared" si="72"/>
        <v>-4751.4363655578072</v>
      </c>
      <c r="M170" s="120">
        <f t="shared" si="61"/>
        <v>-28.586222741008495</v>
      </c>
      <c r="N170" s="122">
        <f t="shared" si="65"/>
        <v>13.380132711212278</v>
      </c>
      <c r="O170" s="207"/>
    </row>
    <row r="171" spans="2:15" ht="15.75" hidden="1" thickBot="1" x14ac:dyDescent="0.3">
      <c r="B171" s="299" t="s">
        <v>112</v>
      </c>
      <c r="C171" s="179">
        <v>1015.1819586445046</v>
      </c>
      <c r="D171" s="111">
        <f t="shared" si="68"/>
        <v>6412.7350061415173</v>
      </c>
      <c r="E171" s="112">
        <f t="shared" si="66"/>
        <v>13.867851489691386</v>
      </c>
      <c r="F171" s="113">
        <f t="shared" si="69"/>
        <v>6.4915329193546034</v>
      </c>
      <c r="G171" s="179">
        <v>1591.1295797476996</v>
      </c>
      <c r="H171" s="180">
        <f t="shared" si="70"/>
        <v>11740.11899280252</v>
      </c>
      <c r="I171" s="112">
        <f t="shared" si="67"/>
        <v>11.050444399607983</v>
      </c>
      <c r="J171" s="113">
        <f t="shared" si="71"/>
        <v>9.1718741090323963</v>
      </c>
      <c r="K171" s="181">
        <f t="shared" si="52"/>
        <v>-575.94762110319505</v>
      </c>
      <c r="L171" s="182">
        <f t="shared" si="72"/>
        <v>-5327.3839866610024</v>
      </c>
      <c r="M171" s="112">
        <f t="shared" si="61"/>
        <v>6.4096698073695446</v>
      </c>
      <c r="N171" s="113">
        <f t="shared" si="65"/>
        <v>12.582832856561964</v>
      </c>
      <c r="O171" s="207"/>
    </row>
    <row r="172" spans="2:15" ht="15.75" hidden="1" thickBot="1" x14ac:dyDescent="0.3">
      <c r="B172" s="299" t="s">
        <v>113</v>
      </c>
      <c r="C172" s="179">
        <v>1000.6426914822159</v>
      </c>
      <c r="D172" s="111">
        <f t="shared" si="68"/>
        <v>7413.3776976237332</v>
      </c>
      <c r="E172" s="112">
        <f t="shared" si="66"/>
        <v>15.506319258687039</v>
      </c>
      <c r="F172" s="113">
        <f t="shared" si="69"/>
        <v>7.6253082470188582</v>
      </c>
      <c r="G172" s="179">
        <v>1856.9005983045895</v>
      </c>
      <c r="H172" s="180">
        <f t="shared" si="70"/>
        <v>13597.01959110711</v>
      </c>
      <c r="I172" s="112">
        <f t="shared" si="67"/>
        <v>12.601627212601896</v>
      </c>
      <c r="J172" s="113">
        <f t="shared" si="71"/>
        <v>9.6278944310805628</v>
      </c>
      <c r="K172" s="181">
        <f t="shared" si="52"/>
        <v>-856.25790682237357</v>
      </c>
      <c r="L172" s="182">
        <f t="shared" si="72"/>
        <v>-6183.6418934833764</v>
      </c>
      <c r="M172" s="112">
        <f t="shared" si="61"/>
        <v>9.386972111075087</v>
      </c>
      <c r="N172" s="113">
        <f t="shared" si="65"/>
        <v>12.129203400645272</v>
      </c>
      <c r="O172" s="207"/>
    </row>
    <row r="173" spans="2:15" ht="15.75" hidden="1" thickBot="1" x14ac:dyDescent="0.3">
      <c r="B173" s="301" t="s">
        <v>114</v>
      </c>
      <c r="C173" s="184">
        <v>1011.0255494559293</v>
      </c>
      <c r="D173" s="119">
        <f t="shared" si="68"/>
        <v>8424.4032470796628</v>
      </c>
      <c r="E173" s="120">
        <f t="shared" si="66"/>
        <v>12.601715773823653</v>
      </c>
      <c r="F173" s="122">
        <f t="shared" si="69"/>
        <v>8.1991840317106046</v>
      </c>
      <c r="G173" s="184">
        <v>1666.6539924369974</v>
      </c>
      <c r="H173" s="185">
        <f t="shared" si="70"/>
        <v>15263.673583544107</v>
      </c>
      <c r="I173" s="120">
        <f t="shared" si="67"/>
        <v>10.501688825493316</v>
      </c>
      <c r="J173" s="122">
        <f t="shared" si="71"/>
        <v>9.7226321520839996</v>
      </c>
      <c r="K173" s="186">
        <f t="shared" si="52"/>
        <v>-655.62844298106813</v>
      </c>
      <c r="L173" s="187">
        <f t="shared" si="72"/>
        <v>-6839.2703364644449</v>
      </c>
      <c r="M173" s="120">
        <f t="shared" si="61"/>
        <v>7.4125375182518827</v>
      </c>
      <c r="N173" s="122">
        <f t="shared" si="65"/>
        <v>11.659176652531912</v>
      </c>
      <c r="O173" s="207"/>
    </row>
    <row r="174" spans="2:15" ht="15.75" hidden="1" thickBot="1" x14ac:dyDescent="0.3">
      <c r="B174" s="299" t="s">
        <v>115</v>
      </c>
      <c r="C174" s="179">
        <v>975.57981444864186</v>
      </c>
      <c r="D174" s="111">
        <f t="shared" ref="D174" si="73">+D173+C174</f>
        <v>9399.9830615283045</v>
      </c>
      <c r="E174" s="112">
        <f t="shared" si="66"/>
        <v>14.097147866112337</v>
      </c>
      <c r="F174" s="113">
        <f t="shared" si="69"/>
        <v>8.7827947560575659</v>
      </c>
      <c r="G174" s="179">
        <v>1727.2388159062466</v>
      </c>
      <c r="H174" s="180">
        <f t="shared" ref="H174" si="74">+H173+G174</f>
        <v>16990.912399450353</v>
      </c>
      <c r="I174" s="112">
        <f t="shared" ref="I174" si="75">+((G174/G162)-1)*100</f>
        <v>0.21563097647663287</v>
      </c>
      <c r="J174" s="113">
        <f t="shared" ref="J174" si="76">+((H174/H162)-1)*100</f>
        <v>8.6746066568715197</v>
      </c>
      <c r="K174" s="181">
        <f t="shared" si="52"/>
        <v>-751.65900145760475</v>
      </c>
      <c r="L174" s="182">
        <f t="shared" ref="L174" si="77">+L173+K174</f>
        <v>-7590.9293379220499</v>
      </c>
      <c r="M174" s="112">
        <f t="shared" ref="M174" si="78">+((K174/K162)-1)*100</f>
        <v>-13.451126839648165</v>
      </c>
      <c r="N174" s="113">
        <f t="shared" ref="N174" si="79">+((L174/L162)-1)*100</f>
        <v>8.5409332699201368</v>
      </c>
      <c r="O174" s="207"/>
    </row>
    <row r="175" spans="2:15" ht="15.75" hidden="1" thickBot="1" x14ac:dyDescent="0.3">
      <c r="B175" s="299" t="s">
        <v>116</v>
      </c>
      <c r="C175" s="179">
        <v>940.93201101917987</v>
      </c>
      <c r="D175" s="111">
        <f>+D174+C175</f>
        <v>10340.915072547485</v>
      </c>
      <c r="E175" s="112">
        <f t="shared" si="66"/>
        <v>16.214584333885718</v>
      </c>
      <c r="F175" s="113">
        <f t="shared" si="69"/>
        <v>9.4194828101292991</v>
      </c>
      <c r="G175" s="179">
        <v>1940.3833461695779</v>
      </c>
      <c r="H175" s="180">
        <f>+H174+G175</f>
        <v>18931.295745619933</v>
      </c>
      <c r="I175" s="112">
        <f>+((G175/G163)-1)*100</f>
        <v>12.026182007803698</v>
      </c>
      <c r="J175" s="113">
        <f>+((H175/H163)-1)*100</f>
        <v>9.0088775170311877</v>
      </c>
      <c r="K175" s="181">
        <f t="shared" si="52"/>
        <v>-999.45133515039799</v>
      </c>
      <c r="L175" s="182">
        <f>+L174+K175</f>
        <v>-8590.3806730724482</v>
      </c>
      <c r="M175" s="112">
        <f>+((K175/K163)-1)*100</f>
        <v>8.3498668728031245</v>
      </c>
      <c r="N175" s="113">
        <f>+((L175/L163)-1)*100</f>
        <v>8.5186689397679807</v>
      </c>
      <c r="O175" s="207"/>
    </row>
    <row r="176" spans="2:15" ht="15.75" hidden="1" thickBot="1" x14ac:dyDescent="0.3">
      <c r="B176" s="301" t="s">
        <v>117</v>
      </c>
      <c r="C176" s="184">
        <v>1019.5029136734678</v>
      </c>
      <c r="D176" s="119">
        <f>+D175+C176</f>
        <v>11360.417986220953</v>
      </c>
      <c r="E176" s="120">
        <f t="shared" si="66"/>
        <v>18.680476492891216</v>
      </c>
      <c r="F176" s="122">
        <f t="shared" si="69"/>
        <v>10.191130581506403</v>
      </c>
      <c r="G176" s="184">
        <v>2048.4994568651691</v>
      </c>
      <c r="H176" s="185">
        <f>+H175+G176</f>
        <v>20979.795202485104</v>
      </c>
      <c r="I176" s="120">
        <f>+((G176/G164)-1)*100</f>
        <v>12.796913514415809</v>
      </c>
      <c r="J176" s="122">
        <f>+((H176/H164)-1)*100</f>
        <v>9.3675018737562574</v>
      </c>
      <c r="K176" s="186">
        <f t="shared" si="52"/>
        <v>-1028.9965431917012</v>
      </c>
      <c r="L176" s="187">
        <f>+L175+K176</f>
        <v>-9619.377216264149</v>
      </c>
      <c r="M176" s="120">
        <f>+((K176/K164)-1)*100</f>
        <v>7.5160031957177242</v>
      </c>
      <c r="N176" s="122">
        <f>+((L176/L164)-1)*100</f>
        <v>8.4105202021027772</v>
      </c>
      <c r="O176" s="207"/>
    </row>
    <row r="177" spans="2:15" ht="15.75" hidden="1" thickBot="1" x14ac:dyDescent="0.3">
      <c r="B177" s="298" t="s">
        <v>118</v>
      </c>
      <c r="C177" s="174">
        <v>965.37014257449709</v>
      </c>
      <c r="D177" s="105">
        <f>C177</f>
        <v>965.37014257449709</v>
      </c>
      <c r="E177" s="106">
        <f t="shared" si="66"/>
        <v>11.639929979064533</v>
      </c>
      <c r="F177" s="106">
        <f t="shared" si="69"/>
        <v>11.639929979064533</v>
      </c>
      <c r="G177" s="174">
        <v>2014.4907176540166</v>
      </c>
      <c r="H177" s="175">
        <f>G177</f>
        <v>2014.4907176540166</v>
      </c>
      <c r="I177" s="106">
        <f t="shared" ref="I177:I178" si="80">+((G177/G165)-1)*100</f>
        <v>11.981849941711364</v>
      </c>
      <c r="J177" s="106">
        <f t="shared" ref="J177:J178" si="81">+((H177/H165)-1)*100</f>
        <v>11.981849941711364</v>
      </c>
      <c r="K177" s="176">
        <f t="shared" si="52"/>
        <v>-1049.1205750795195</v>
      </c>
      <c r="L177" s="177">
        <f>K177</f>
        <v>-1049.1205750795195</v>
      </c>
      <c r="M177" s="106">
        <f t="shared" ref="M177:M178" si="82">+((K177/K165)-1)*100</f>
        <v>12.298330225196818</v>
      </c>
      <c r="N177" s="107">
        <f t="shared" ref="N177:N178" si="83">+((L177/L165)-1)*100</f>
        <v>12.298330225196818</v>
      </c>
      <c r="O177" s="207"/>
    </row>
    <row r="178" spans="2:15" ht="15.75" hidden="1" thickBot="1" x14ac:dyDescent="0.3">
      <c r="B178" s="299" t="s">
        <v>119</v>
      </c>
      <c r="C178" s="179">
        <v>915.65034532138895</v>
      </c>
      <c r="D178" s="111">
        <f t="shared" ref="D178" si="84">+D177+C178</f>
        <v>1881.0204878958862</v>
      </c>
      <c r="E178" s="112">
        <f t="shared" si="66"/>
        <v>5.5131334776271634</v>
      </c>
      <c r="F178" s="113">
        <f t="shared" si="69"/>
        <v>8.5710691959562482</v>
      </c>
      <c r="G178" s="179">
        <v>1977.9931035768921</v>
      </c>
      <c r="H178" s="180">
        <f t="shared" ref="H178" si="85">+H177+G178</f>
        <v>3992.4838212309087</v>
      </c>
      <c r="I178" s="112">
        <f t="shared" si="80"/>
        <v>22.768268858844841</v>
      </c>
      <c r="J178" s="113">
        <f t="shared" si="81"/>
        <v>17.078071731050535</v>
      </c>
      <c r="K178" s="181">
        <f t="shared" si="52"/>
        <v>-1062.3427582555032</v>
      </c>
      <c r="L178" s="182">
        <f t="shared" ref="L178" si="86">+L177+K178</f>
        <v>-2111.463333335023</v>
      </c>
      <c r="M178" s="112">
        <f t="shared" si="82"/>
        <v>42.912304141339042</v>
      </c>
      <c r="N178" s="113">
        <f t="shared" si="83"/>
        <v>25.863702175187363</v>
      </c>
      <c r="O178" s="207"/>
    </row>
    <row r="179" spans="2:15" ht="15.75" hidden="1" thickBot="1" x14ac:dyDescent="0.3">
      <c r="B179" s="301" t="s">
        <v>120</v>
      </c>
      <c r="C179" s="184">
        <v>1107.6632607514</v>
      </c>
      <c r="D179" s="119">
        <f t="shared" ref="D179" si="87">+D178+C179</f>
        <v>2988.6837486472859</v>
      </c>
      <c r="E179" s="120">
        <f>+((C179/C167)-1)*100</f>
        <v>6.3202044772303845</v>
      </c>
      <c r="F179" s="122">
        <f t="shared" ref="F179" si="88">+((D179/D167)-1)*100</f>
        <v>7.7258269093512189</v>
      </c>
      <c r="G179" s="184">
        <v>1978.5218342628234</v>
      </c>
      <c r="H179" s="185">
        <f t="shared" ref="H179" si="89">+H178+G179</f>
        <v>5971.0056554937319</v>
      </c>
      <c r="I179" s="120">
        <f t="shared" ref="I179" si="90">+((G179/G167)-1)*100</f>
        <v>5.8416538723181421</v>
      </c>
      <c r="J179" s="122">
        <f t="shared" ref="J179" si="91">+((H179/H167)-1)*100</f>
        <v>13.099516627492381</v>
      </c>
      <c r="K179" s="186">
        <f t="shared" ref="K179" si="92">+C179-G179</f>
        <v>-870.8585735114234</v>
      </c>
      <c r="L179" s="187">
        <f t="shared" ref="L179" si="93">+L178+K179</f>
        <v>-2982.3219068464464</v>
      </c>
      <c r="M179" s="120">
        <f t="shared" ref="M179" si="94">+((K179/K167)-1)*100</f>
        <v>5.2391642423976315</v>
      </c>
      <c r="N179" s="122">
        <f t="shared" ref="N179" si="95">+((L179/L167)-1)*100</f>
        <v>19.050798290405769</v>
      </c>
      <c r="O179" s="208"/>
    </row>
    <row r="180" spans="2:15" ht="15.75" hidden="1" thickBot="1" x14ac:dyDescent="0.3">
      <c r="B180" s="299" t="s">
        <v>121</v>
      </c>
      <c r="C180" s="179">
        <v>795.05467168243558</v>
      </c>
      <c r="D180" s="111">
        <f t="shared" ref="D180" si="96">+D179+C180</f>
        <v>3783.7384203297215</v>
      </c>
      <c r="E180" s="112">
        <f>+((C180/C168)-1)*100</f>
        <v>4.9398541226164383E-2</v>
      </c>
      <c r="F180" s="113">
        <f t="shared" ref="F180" si="97">+((D180/D168)-1)*100</f>
        <v>6.0166202992260276</v>
      </c>
      <c r="G180" s="179">
        <v>1793.6278037230775</v>
      </c>
      <c r="H180" s="180">
        <f t="shared" ref="H180" si="98">+H179+G180</f>
        <v>7764.6334592168096</v>
      </c>
      <c r="I180" s="112">
        <f t="shared" ref="I180" si="99">+((G180/G168)-1)*100</f>
        <v>11.830394459542926</v>
      </c>
      <c r="J180" s="113">
        <f t="shared" ref="J180" si="100">+((H180/H168)-1)*100</f>
        <v>12.803798012203282</v>
      </c>
      <c r="K180" s="181">
        <f t="shared" ref="K180" si="101">+C180-G180</f>
        <v>-998.57313204064189</v>
      </c>
      <c r="L180" s="182">
        <f t="shared" ref="L180" si="102">+L179+K180</f>
        <v>-3980.895038887088</v>
      </c>
      <c r="M180" s="112">
        <f t="shared" ref="M180" si="103">+((K180/K168)-1)*100</f>
        <v>23.399448781764455</v>
      </c>
      <c r="N180" s="113">
        <f t="shared" ref="N180" si="104">+((L180/L168)-1)*100</f>
        <v>20.112564434801516</v>
      </c>
      <c r="O180" s="208"/>
    </row>
    <row r="181" spans="2:15" ht="15.75" hidden="1" thickBot="1" x14ac:dyDescent="0.3">
      <c r="B181" s="299" t="s">
        <v>122</v>
      </c>
      <c r="C181" s="179">
        <v>923.7576297403433</v>
      </c>
      <c r="D181" s="111">
        <f t="shared" ref="D181" si="105">+D180+C181</f>
        <v>4707.4960500700645</v>
      </c>
      <c r="E181" s="112">
        <f>+((C181/C169)-1)*100</f>
        <v>9.8084132702575424</v>
      </c>
      <c r="F181" s="113">
        <f t="shared" ref="F181" si="106">+((D181/D169)-1)*100</f>
        <v>6.7398959595390329</v>
      </c>
      <c r="G181" s="179">
        <v>1856.9579551295597</v>
      </c>
      <c r="H181" s="180">
        <f t="shared" ref="H181" si="107">+H180+G181</f>
        <v>9621.5914143463688</v>
      </c>
      <c r="I181" s="112">
        <f t="shared" ref="I181" si="108">+((G181/G169)-1)*100</f>
        <v>7.6653777227588815</v>
      </c>
      <c r="J181" s="113">
        <f t="shared" ref="J181" si="109">+((H181/H169)-1)*100</f>
        <v>11.774240895940459</v>
      </c>
      <c r="K181" s="181">
        <f t="shared" ref="K181" si="110">+C181-G181</f>
        <v>-933.20032538921635</v>
      </c>
      <c r="L181" s="182">
        <f t="shared" ref="L181" si="111">+L180+K181</f>
        <v>-4914.0953642763043</v>
      </c>
      <c r="M181" s="112">
        <f t="shared" ref="M181" si="112">+((K181/K169)-1)*100</f>
        <v>5.624847596154936</v>
      </c>
      <c r="N181" s="113">
        <f t="shared" ref="N181" si="113">+((L181/L169)-1)*100</f>
        <v>17.063362753466738</v>
      </c>
      <c r="O181" s="207"/>
    </row>
    <row r="182" spans="2:15" ht="15.75" hidden="1" thickBot="1" x14ac:dyDescent="0.3">
      <c r="B182" s="301" t="s">
        <v>123</v>
      </c>
      <c r="C182" s="184">
        <v>1024.3682844569344</v>
      </c>
      <c r="D182" s="119">
        <f>+D181+C182</f>
        <v>5731.8643345269993</v>
      </c>
      <c r="E182" s="120">
        <f>+((C182/C170)-1)*100</f>
        <v>3.75416965277795</v>
      </c>
      <c r="F182" s="122">
        <f t="shared" ref="F182" si="114">+((D182/D170)-1)*100</f>
        <v>6.1937563945761553</v>
      </c>
      <c r="G182" s="184">
        <v>1819.4798365092513</v>
      </c>
      <c r="H182" s="185">
        <f t="shared" ref="H182" si="115">+H181+G182</f>
        <v>11441.071250855621</v>
      </c>
      <c r="I182" s="120">
        <f t="shared" ref="I182" si="116">+((G182/G170)-1)*100</f>
        <v>18.076622103573325</v>
      </c>
      <c r="J182" s="122">
        <f t="shared" ref="J182" si="117">+((H182/H170)-1)*100</f>
        <v>12.731137901659185</v>
      </c>
      <c r="K182" s="186">
        <f t="shared" ref="K182" si="118">+C182-G182</f>
        <v>-795.11155205231694</v>
      </c>
      <c r="L182" s="187">
        <f t="shared" ref="L182" si="119">+L181+K182</f>
        <v>-5709.2069163286214</v>
      </c>
      <c r="M182" s="120">
        <f t="shared" ref="M182" si="120">+((K182/K170)-1)*100</f>
        <v>43.61831777364813</v>
      </c>
      <c r="N182" s="122">
        <f t="shared" ref="N182" si="121">+((L182/L170)-1)*100</f>
        <v>20.157495062198393</v>
      </c>
      <c r="O182" s="207"/>
    </row>
    <row r="183" spans="2:15" ht="15.75" hidden="1" thickBot="1" x14ac:dyDescent="0.3">
      <c r="B183" s="302" t="s">
        <v>124</v>
      </c>
      <c r="C183" s="179">
        <v>1073.1643006891263</v>
      </c>
      <c r="D183" s="111">
        <f>+D182+C183</f>
        <v>6805.0286352161256</v>
      </c>
      <c r="E183" s="112">
        <f>+((C183/C171)-1)*100</f>
        <v>5.7115221119611981</v>
      </c>
      <c r="F183" s="113">
        <f t="shared" ref="F183:F184" si="122">+((D183/D171)-1)*100</f>
        <v>6.1174152479231747</v>
      </c>
      <c r="G183" s="179">
        <v>1754.4651588528998</v>
      </c>
      <c r="H183" s="180">
        <f t="shared" ref="H183:H184" si="123">+H182+G183</f>
        <v>13195.53640970852</v>
      </c>
      <c r="I183" s="112">
        <f t="shared" ref="I183:I184" si="124">+((G183/G171)-1)*100</f>
        <v>10.265385119111414</v>
      </c>
      <c r="J183" s="113">
        <f t="shared" ref="J183:J184" si="125">+((H183/H171)-1)*100</f>
        <v>12.396956264227544</v>
      </c>
      <c r="K183" s="201">
        <f t="shared" ref="K183:K184" si="126">+C183-G183</f>
        <v>-681.30085816377346</v>
      </c>
      <c r="L183" s="202">
        <f t="shared" ref="L183:L184" si="127">+L182+K183</f>
        <v>-6390.5077744923947</v>
      </c>
      <c r="M183" s="112">
        <f t="shared" ref="M183:M184" si="128">+((K183/K171)-1)*100</f>
        <v>18.292155953136891</v>
      </c>
      <c r="N183" s="113">
        <f t="shared" ref="N183:N184" si="129">+((L183/L171)-1)*100</f>
        <v>19.955831802124656</v>
      </c>
      <c r="O183" s="207"/>
    </row>
    <row r="184" spans="2:15" ht="15.75" hidden="1" thickBot="1" x14ac:dyDescent="0.3">
      <c r="B184" s="299" t="s">
        <v>125</v>
      </c>
      <c r="C184" s="179">
        <v>1037.3606140149984</v>
      </c>
      <c r="D184" s="111">
        <f t="shared" ref="D184" si="130">+D183+C184</f>
        <v>7842.3892492311243</v>
      </c>
      <c r="E184" s="112">
        <f t="shared" ref="E184" si="131">+((C184/C172)-1)*100</f>
        <v>3.6694339393408715</v>
      </c>
      <c r="F184" s="113">
        <f t="shared" si="122"/>
        <v>5.7869916940142652</v>
      </c>
      <c r="G184" s="179">
        <v>1887.1173679516901</v>
      </c>
      <c r="H184" s="180">
        <f t="shared" si="123"/>
        <v>15082.653777660211</v>
      </c>
      <c r="I184" s="112">
        <f t="shared" si="124"/>
        <v>1.6272690996324446</v>
      </c>
      <c r="J184" s="113">
        <f t="shared" si="125"/>
        <v>10.926175229788981</v>
      </c>
      <c r="K184" s="181">
        <f t="shared" si="126"/>
        <v>-849.75675393669167</v>
      </c>
      <c r="L184" s="182">
        <f t="shared" si="127"/>
        <v>-7240.2645284290866</v>
      </c>
      <c r="M184" s="112">
        <f t="shared" si="128"/>
        <v>-0.75925172005805175</v>
      </c>
      <c r="N184" s="113">
        <f t="shared" si="129"/>
        <v>17.087383990642003</v>
      </c>
      <c r="O184" s="207"/>
    </row>
    <row r="185" spans="2:15" ht="15.75" hidden="1" thickBot="1" x14ac:dyDescent="0.3">
      <c r="B185" s="301" t="s">
        <v>126</v>
      </c>
      <c r="C185" s="184">
        <v>1055.2146080861978</v>
      </c>
      <c r="D185" s="119">
        <f t="shared" ref="D185:D186" si="132">+D184+C185</f>
        <v>8897.6038573173228</v>
      </c>
      <c r="E185" s="120">
        <f t="shared" ref="E185:E186" si="133">+((C185/C173)-1)*100</f>
        <v>4.3707163141473826</v>
      </c>
      <c r="F185" s="122">
        <f t="shared" ref="F185:F186" si="134">+((D185/D173)-1)*100</f>
        <v>5.617022314330633</v>
      </c>
      <c r="G185" s="184">
        <v>1768.4101377475617</v>
      </c>
      <c r="H185" s="185">
        <f t="shared" ref="H185:H186" si="135">+H184+G185</f>
        <v>16851.063915407773</v>
      </c>
      <c r="I185" s="120">
        <f t="shared" ref="I185:I186" si="136">+((G185/G173)-1)*100</f>
        <v>6.105415147494142</v>
      </c>
      <c r="J185" s="122">
        <f t="shared" ref="J185:J186" si="137">+((H185/H173)-1)*100</f>
        <v>10.39979218092717</v>
      </c>
      <c r="K185" s="186">
        <f t="shared" ref="K185:K186" si="138">+C185-G185</f>
        <v>-713.19552966136393</v>
      </c>
      <c r="L185" s="187">
        <f t="shared" ref="L185:L186" si="139">+L184+K185</f>
        <v>-7953.4600580904507</v>
      </c>
      <c r="M185" s="120">
        <f t="shared" ref="M185:M186" si="140">+((K185/K173)-1)*100</f>
        <v>8.7804437553905998</v>
      </c>
      <c r="N185" s="122">
        <f t="shared" ref="N185:N186" si="141">+((L185/L173)-1)*100</f>
        <v>16.291061280112885</v>
      </c>
      <c r="O185" s="207"/>
    </row>
    <row r="186" spans="2:15" ht="15.75" hidden="1" thickBot="1" x14ac:dyDescent="0.3">
      <c r="B186" s="299" t="s">
        <v>127</v>
      </c>
      <c r="C186" s="179">
        <v>979.09608946456603</v>
      </c>
      <c r="D186" s="111">
        <f t="shared" si="132"/>
        <v>9876.6999467818896</v>
      </c>
      <c r="E186" s="112">
        <f t="shared" si="133"/>
        <v>0.36042925077446331</v>
      </c>
      <c r="F186" s="113">
        <f t="shared" si="134"/>
        <v>5.0714653647054408</v>
      </c>
      <c r="G186" s="179">
        <v>1882.4734845031758</v>
      </c>
      <c r="H186" s="180">
        <f t="shared" si="135"/>
        <v>18733.537399910947</v>
      </c>
      <c r="I186" s="112">
        <f t="shared" si="136"/>
        <v>8.9874467368011643</v>
      </c>
      <c r="J186" s="113">
        <f t="shared" si="137"/>
        <v>10.256217909268761</v>
      </c>
      <c r="K186" s="181">
        <f t="shared" si="138"/>
        <v>-903.37739503860973</v>
      </c>
      <c r="L186" s="182">
        <f t="shared" si="139"/>
        <v>-8856.837453129061</v>
      </c>
      <c r="M186" s="112">
        <f t="shared" si="140"/>
        <v>20.184471054932509</v>
      </c>
      <c r="N186" s="113">
        <f t="shared" si="141"/>
        <v>16.676589372040485</v>
      </c>
      <c r="O186" s="207"/>
    </row>
    <row r="187" spans="2:15" ht="15.75" hidden="1" thickBot="1" x14ac:dyDescent="0.3">
      <c r="B187" s="299" t="s">
        <v>128</v>
      </c>
      <c r="C187" s="179">
        <v>979.55120091509116</v>
      </c>
      <c r="D187" s="111">
        <f t="shared" ref="D187" si="142">+D186+C187</f>
        <v>10856.251147696981</v>
      </c>
      <c r="E187" s="112">
        <f t="shared" ref="E187" si="143">+((C187/C175)-1)*100</f>
        <v>4.1043549845945382</v>
      </c>
      <c r="F187" s="113">
        <f t="shared" ref="F187" si="144">+((D187/D175)-1)*100</f>
        <v>4.9834668550521544</v>
      </c>
      <c r="G187" s="179">
        <v>1764.6054092036552</v>
      </c>
      <c r="H187" s="180">
        <f t="shared" ref="H187" si="145">+H186+G187</f>
        <v>20498.142809114601</v>
      </c>
      <c r="I187" s="112">
        <f t="shared" ref="I187" si="146">+((G187/G175)-1)*100</f>
        <v>-9.0589283459331824</v>
      </c>
      <c r="J187" s="113">
        <f t="shared" ref="J187" si="147">+((H187/H175)-1)*100</f>
        <v>8.2764913957734887</v>
      </c>
      <c r="K187" s="181">
        <f t="shared" ref="K187" si="148">+C187-G187</f>
        <v>-785.05420828856404</v>
      </c>
      <c r="L187" s="182">
        <f t="shared" ref="L187" si="149">+L186+K187</f>
        <v>-9641.8916614176251</v>
      </c>
      <c r="M187" s="112">
        <f t="shared" ref="M187" si="150">+((K187/K175)-1)*100</f>
        <v>-21.451482360526477</v>
      </c>
      <c r="N187" s="113">
        <f t="shared" ref="N187" si="151">+((L187/L175)-1)*100</f>
        <v>12.240563350600532</v>
      </c>
      <c r="O187" s="207"/>
    </row>
    <row r="188" spans="2:15" ht="15.75" hidden="1" thickBot="1" x14ac:dyDescent="0.3">
      <c r="B188" s="301" t="s">
        <v>129</v>
      </c>
      <c r="C188" s="184">
        <v>1033.3831084516703</v>
      </c>
      <c r="D188" s="119">
        <f t="shared" ref="D188" si="152">+D187+C188</f>
        <v>11889.634256148651</v>
      </c>
      <c r="E188" s="120">
        <f t="shared" ref="E188:E189" si="153">+((C188/C176)-1)*100</f>
        <v>1.3614669062778306</v>
      </c>
      <c r="F188" s="122">
        <f t="shared" ref="F188:F190" si="154">+((D188/D176)-1)*100</f>
        <v>4.6584225208049945</v>
      </c>
      <c r="G188" s="184">
        <v>1734.5814769958135</v>
      </c>
      <c r="H188" s="185">
        <f t="shared" ref="H188" si="155">+H187+G188</f>
        <v>22232.724286110413</v>
      </c>
      <c r="I188" s="120">
        <f t="shared" ref="I188:I190" si="156">+((G188/G176)-1)*100</f>
        <v>-15.32428914331987</v>
      </c>
      <c r="J188" s="122">
        <f t="shared" ref="J188:J190" si="157">+((H188/H176)-1)*100</f>
        <v>5.9720749012692753</v>
      </c>
      <c r="K188" s="186">
        <f t="shared" ref="K188:K190" si="158">+C188-G188</f>
        <v>-701.19836854414325</v>
      </c>
      <c r="L188" s="187">
        <f t="shared" ref="L188" si="159">+L187+K188</f>
        <v>-10343.090029961768</v>
      </c>
      <c r="M188" s="120">
        <f t="shared" ref="M188:M190" si="160">+((K188/K176)-1)*100</f>
        <v>-31.856100665878472</v>
      </c>
      <c r="N188" s="122">
        <f t="shared" ref="N188:N190" si="161">+((L188/L176)-1)*100</f>
        <v>7.5234892803037967</v>
      </c>
      <c r="O188" s="207"/>
    </row>
    <row r="189" spans="2:15" hidden="1" x14ac:dyDescent="0.25">
      <c r="B189" s="203" t="s">
        <v>130</v>
      </c>
      <c r="C189" s="174">
        <v>1038.1468507890256</v>
      </c>
      <c r="D189" s="105">
        <f>C189</f>
        <v>1038.1468507890256</v>
      </c>
      <c r="E189" s="106">
        <f t="shared" si="153"/>
        <v>7.5387361805539177</v>
      </c>
      <c r="F189" s="106">
        <f t="shared" si="154"/>
        <v>7.5387361805539177</v>
      </c>
      <c r="G189" s="174">
        <v>1655.458756514842</v>
      </c>
      <c r="H189" s="175">
        <f>G189</f>
        <v>1655.458756514842</v>
      </c>
      <c r="I189" s="106">
        <f t="shared" si="156"/>
        <v>-17.822467881971026</v>
      </c>
      <c r="J189" s="106">
        <f t="shared" si="157"/>
        <v>-17.822467881971026</v>
      </c>
      <c r="K189" s="176">
        <f t="shared" si="158"/>
        <v>-617.31190572581636</v>
      </c>
      <c r="L189" s="177">
        <f>K189</f>
        <v>-617.31190572581636</v>
      </c>
      <c r="M189" s="106">
        <f t="shared" si="160"/>
        <v>-41.159107886238303</v>
      </c>
      <c r="N189" s="107">
        <f t="shared" si="161"/>
        <v>-41.159107886238303</v>
      </c>
      <c r="O189" s="207"/>
    </row>
    <row r="190" spans="2:15" hidden="1" x14ac:dyDescent="0.25">
      <c r="B190" s="204" t="s">
        <v>131</v>
      </c>
      <c r="C190" s="179">
        <v>981.11988380967603</v>
      </c>
      <c r="D190" s="111">
        <f t="shared" ref="D190" si="162">+D189+C190</f>
        <v>2019.2667345987015</v>
      </c>
      <c r="E190" s="112">
        <f>+((C190/C178)-1)*100</f>
        <v>7.1500588431829382</v>
      </c>
      <c r="F190" s="113">
        <f t="shared" si="154"/>
        <v>7.3495343401313917</v>
      </c>
      <c r="G190" s="179">
        <v>1432.39631128465</v>
      </c>
      <c r="H190" s="180">
        <f t="shared" ref="H190:H191" si="163">+H189+G190</f>
        <v>3087.8550677994917</v>
      </c>
      <c r="I190" s="112">
        <f t="shared" si="156"/>
        <v>-27.58335159539309</v>
      </c>
      <c r="J190" s="113">
        <f t="shared" si="157"/>
        <v>-22.658294784335887</v>
      </c>
      <c r="K190" s="181">
        <f t="shared" si="158"/>
        <v>-451.27642747497396</v>
      </c>
      <c r="L190" s="182">
        <f t="shared" ref="L190:L191" si="164">+L189+K190</f>
        <v>-1068.5883332007902</v>
      </c>
      <c r="M190" s="112">
        <f t="shared" si="160"/>
        <v>-57.5206378574063</v>
      </c>
      <c r="N190" s="113">
        <f t="shared" si="161"/>
        <v>-49.39110159621044</v>
      </c>
      <c r="O190" s="207"/>
    </row>
    <row r="191" spans="2:15" ht="14.25" hidden="1" customHeight="1" x14ac:dyDescent="0.25">
      <c r="B191" s="206" t="s">
        <v>132</v>
      </c>
      <c r="C191" s="184">
        <v>1136.8623054590541</v>
      </c>
      <c r="D191" s="119">
        <f t="shared" ref="D191:D196" si="165">+D190+C191</f>
        <v>3156.1290400577554</v>
      </c>
      <c r="E191" s="120">
        <f t="shared" ref="E191" si="166">+((C191/C179)-1)*100</f>
        <v>2.6360939955565987</v>
      </c>
      <c r="F191" s="122">
        <f t="shared" ref="F191" si="167">+((D191/D179)-1)*100</f>
        <v>5.6026433538261644</v>
      </c>
      <c r="G191" s="184">
        <v>1729.0435624073109</v>
      </c>
      <c r="H191" s="185">
        <f t="shared" si="163"/>
        <v>4816.8986302068024</v>
      </c>
      <c r="I191" s="120">
        <f t="shared" ref="I191" si="168">+((G191/G179)-1)*100</f>
        <v>-12.609326191664971</v>
      </c>
      <c r="J191" s="122">
        <f t="shared" ref="J191" si="169">+((H191/H179)-1)*100</f>
        <v>-19.328520049634722</v>
      </c>
      <c r="K191" s="186">
        <f t="shared" ref="K191" si="170">+C191-G191</f>
        <v>-592.18125694825676</v>
      </c>
      <c r="L191" s="187">
        <f t="shared" si="164"/>
        <v>-1660.769590149047</v>
      </c>
      <c r="M191" s="120">
        <f t="shared" ref="M191" si="171">+((K191/K179)-1)*100</f>
        <v>-32.000295460088402</v>
      </c>
      <c r="N191" s="122">
        <f t="shared" ref="N191" si="172">+((L191/L179)-1)*100</f>
        <v>-44.312866215533035</v>
      </c>
      <c r="O191" s="207"/>
    </row>
    <row r="192" spans="2:15" hidden="1" x14ac:dyDescent="0.25">
      <c r="B192" s="204" t="s">
        <v>133</v>
      </c>
      <c r="C192" s="179">
        <v>798.10560224034441</v>
      </c>
      <c r="D192" s="111">
        <f t="shared" si="165"/>
        <v>3954.2346422981</v>
      </c>
      <c r="E192" s="112">
        <f t="shared" ref="E192" si="173">+((C192/C180)-1)*100</f>
        <v>0.38373846058317174</v>
      </c>
      <c r="F192" s="113">
        <f t="shared" ref="F192" si="174">+((D192/D180)-1)*100</f>
        <v>4.506025602941155</v>
      </c>
      <c r="G192" s="179">
        <v>1595.57292195424</v>
      </c>
      <c r="H192" s="180">
        <f t="shared" ref="H192" si="175">+H191+G192</f>
        <v>6412.4715521610424</v>
      </c>
      <c r="I192" s="112">
        <f t="shared" ref="I192" si="176">+((G192/G180)-1)*100</f>
        <v>-11.0421393645733</v>
      </c>
      <c r="J192" s="113">
        <f t="shared" ref="J192" si="177">+((H192/H180)-1)*100</f>
        <v>-17.414368806433711</v>
      </c>
      <c r="K192" s="181">
        <f t="shared" ref="K192" si="178">+C192-G192</f>
        <v>-797.46731971389556</v>
      </c>
      <c r="L192" s="182">
        <f t="shared" ref="L192" si="179">+L191+K192</f>
        <v>-2458.2369098629424</v>
      </c>
      <c r="M192" s="112">
        <f t="shared" ref="M192" si="180">+((K192/K180)-1)*100</f>
        <v>-20.139317379366595</v>
      </c>
      <c r="N192" s="113">
        <f t="shared" ref="N192" si="181">+((L192/L180)-1)*100</f>
        <v>-38.249140310160627</v>
      </c>
      <c r="O192" s="207"/>
    </row>
    <row r="193" spans="2:15" hidden="1" x14ac:dyDescent="0.25">
      <c r="B193" s="204" t="s">
        <v>134</v>
      </c>
      <c r="C193" s="179">
        <v>961.01977303662466</v>
      </c>
      <c r="D193" s="111">
        <f t="shared" si="165"/>
        <v>4915.2544153347244</v>
      </c>
      <c r="E193" s="112">
        <f t="shared" ref="E193" si="182">+((C193/C181)-1)*100</f>
        <v>4.0337575676376636</v>
      </c>
      <c r="F193" s="113">
        <f t="shared" ref="F193" si="183">+((D193/D181)-1)*100</f>
        <v>4.4133518765579804</v>
      </c>
      <c r="G193" s="179">
        <v>1783.6946109147184</v>
      </c>
      <c r="H193" s="180">
        <f t="shared" ref="H193" si="184">+H192+G193</f>
        <v>8196.1661630757608</v>
      </c>
      <c r="I193" s="112">
        <f t="shared" ref="I193" si="185">+((G193/G181)-1)*100</f>
        <v>-3.9453421124836185</v>
      </c>
      <c r="J193" s="113">
        <f t="shared" ref="J193" si="186">+((H193/H181)-1)*100</f>
        <v>-14.814859516329214</v>
      </c>
      <c r="K193" s="181">
        <f t="shared" ref="K193" si="187">+C193-G193</f>
        <v>-822.67483787809374</v>
      </c>
      <c r="L193" s="182">
        <f t="shared" ref="L193" si="188">+L192+K193</f>
        <v>-3280.9117477410364</v>
      </c>
      <c r="M193" s="112">
        <f t="shared" ref="M193" si="189">+((K193/K181)-1)*100</f>
        <v>-11.843704347726725</v>
      </c>
      <c r="N193" s="113">
        <f t="shared" ref="N193" si="190">+((L193/L181)-1)*100</f>
        <v>-33.234674858121835</v>
      </c>
      <c r="O193" s="207"/>
    </row>
    <row r="194" spans="2:15" hidden="1" x14ac:dyDescent="0.25">
      <c r="B194" s="206" t="s">
        <v>135</v>
      </c>
      <c r="C194" s="184">
        <v>1083.9544268003219</v>
      </c>
      <c r="D194" s="119">
        <f t="shared" si="165"/>
        <v>5999.2088421350463</v>
      </c>
      <c r="E194" s="120">
        <f t="shared" ref="E194" si="191">+((C194/C182)-1)*100</f>
        <v>5.8168671607181865</v>
      </c>
      <c r="F194" s="122">
        <f t="shared" ref="F194" si="192">+((D194/D182)-1)*100</f>
        <v>4.6641806575505429</v>
      </c>
      <c r="G194" s="184">
        <v>1399.8439347672734</v>
      </c>
      <c r="H194" s="185">
        <f t="shared" ref="H194" si="193">+H193+G194</f>
        <v>9596.0100978430346</v>
      </c>
      <c r="I194" s="120">
        <f t="shared" ref="I194" si="194">+((G194/G182)-1)*100</f>
        <v>-23.06350932402016</v>
      </c>
      <c r="J194" s="122">
        <f t="shared" ref="J194" si="195">+((H194/H182)-1)*100</f>
        <v>-16.126646819672619</v>
      </c>
      <c r="K194" s="186">
        <f t="shared" ref="K194" si="196">+C194-G194</f>
        <v>-315.88950796695144</v>
      </c>
      <c r="L194" s="187">
        <f t="shared" ref="L194" si="197">+L193+K194</f>
        <v>-3596.8012557079878</v>
      </c>
      <c r="M194" s="120">
        <f t="shared" ref="M194" si="198">+((K194/K182)-1)*100</f>
        <v>-60.271045345576056</v>
      </c>
      <c r="N194" s="122">
        <f t="shared" ref="N194" si="199">+((L194/L182)-1)*100</f>
        <v>-36.999984263646958</v>
      </c>
      <c r="O194" s="207"/>
    </row>
    <row r="195" spans="2:15" hidden="1" x14ac:dyDescent="0.25">
      <c r="B195" s="204" t="s">
        <v>136</v>
      </c>
      <c r="C195" s="179">
        <v>998.53443466827332</v>
      </c>
      <c r="D195" s="111">
        <f t="shared" si="165"/>
        <v>6997.7432768033195</v>
      </c>
      <c r="E195" s="112">
        <f t="shared" ref="E195" si="200">+((C195/C183)-1)*100</f>
        <v>-6.9541882797377719</v>
      </c>
      <c r="F195" s="113">
        <f t="shared" ref="F195" si="201">+((D195/D183)-1)*100</f>
        <v>2.8319446091658262</v>
      </c>
      <c r="G195" s="179">
        <v>1715.9194214006632</v>
      </c>
      <c r="H195" s="180">
        <f t="shared" ref="H195" si="202">+H194+G195</f>
        <v>11311.929519243698</v>
      </c>
      <c r="I195" s="112">
        <f t="shared" ref="I195" si="203">+((G195/G183)-1)*100</f>
        <v>-2.1970078606427523</v>
      </c>
      <c r="J195" s="113">
        <f t="shared" ref="J195" si="204">+((H195/H183)-1)*100</f>
        <v>-14.274576129235427</v>
      </c>
      <c r="K195" s="181">
        <f t="shared" ref="K195" si="205">+C195-G195</f>
        <v>-717.38498673238985</v>
      </c>
      <c r="L195" s="182">
        <f t="shared" ref="L195" si="206">+L194+K195</f>
        <v>-4314.186242440378</v>
      </c>
      <c r="M195" s="112">
        <f t="shared" ref="M195" si="207">+((K195/K183)-1)*100</f>
        <v>5.2963574221628784</v>
      </c>
      <c r="N195" s="113">
        <f t="shared" ref="N195" si="208">+((L195/L183)-1)*100</f>
        <v>-32.490712871669125</v>
      </c>
      <c r="O195" s="207"/>
    </row>
    <row r="196" spans="2:15" hidden="1" x14ac:dyDescent="0.25">
      <c r="B196" s="204" t="s">
        <v>137</v>
      </c>
      <c r="C196" s="179">
        <v>1032.5052702891876</v>
      </c>
      <c r="D196" s="111">
        <f t="shared" si="165"/>
        <v>8030.2485470925076</v>
      </c>
      <c r="E196" s="112">
        <f t="shared" ref="E196" si="209">+((C196/C184)-1)*100</f>
        <v>-0.46804781868656775</v>
      </c>
      <c r="F196" s="113">
        <f t="shared" ref="F196" si="210">+((D196/D184)-1)*100</f>
        <v>2.3954345020530621</v>
      </c>
      <c r="G196" s="179">
        <v>1573.6060230957069</v>
      </c>
      <c r="H196" s="180">
        <f t="shared" ref="H196" si="211">+H195+G196</f>
        <v>12885.535542339405</v>
      </c>
      <c r="I196" s="112">
        <f t="shared" ref="I196" si="212">+((G196/G184)-1)*100</f>
        <v>-16.613240394065887</v>
      </c>
      <c r="J196" s="113">
        <f t="shared" ref="J196" si="213">+((H196/H184)-1)*100</f>
        <v>-14.567186038408476</v>
      </c>
      <c r="K196" s="181">
        <f t="shared" ref="K196" si="214">+C196-G196</f>
        <v>-541.10075280651927</v>
      </c>
      <c r="L196" s="182">
        <f t="shared" ref="L196" si="215">+L195+K196</f>
        <v>-4855.2869952468973</v>
      </c>
      <c r="M196" s="112">
        <f t="shared" ref="M196" si="216">+((K196/K184)-1)*100</f>
        <v>-36.322865302364846</v>
      </c>
      <c r="N196" s="113">
        <f t="shared" ref="N196" si="217">+((L196/L184)-1)*100</f>
        <v>-32.940475086476653</v>
      </c>
      <c r="O196" s="207"/>
    </row>
    <row r="197" spans="2:15" hidden="1" x14ac:dyDescent="0.25">
      <c r="B197" s="206" t="s">
        <v>138</v>
      </c>
      <c r="C197" s="184">
        <v>953.75453020385271</v>
      </c>
      <c r="D197" s="119">
        <f t="shared" ref="D197" si="218">+D196+C197</f>
        <v>8984.0030772963601</v>
      </c>
      <c r="E197" s="120">
        <f t="shared" ref="E197" si="219">+((C197/C185)-1)*100</f>
        <v>-9.6151130874087656</v>
      </c>
      <c r="F197" s="122">
        <f t="shared" ref="F197" si="220">+((D197/D185)-1)*100</f>
        <v>0.97103918498218089</v>
      </c>
      <c r="G197" s="184">
        <v>1710.5377216240204</v>
      </c>
      <c r="H197" s="185">
        <f t="shared" ref="H197" si="221">+H196+G197</f>
        <v>14596.073263963426</v>
      </c>
      <c r="I197" s="120">
        <f t="shared" ref="I197" si="222">+((G197/G185)-1)*100</f>
        <v>-3.2725675389564279</v>
      </c>
      <c r="J197" s="122">
        <f t="shared" ref="J197" si="223">+((H197/H185)-1)*100</f>
        <v>-13.381888898910976</v>
      </c>
      <c r="K197" s="186">
        <f t="shared" ref="K197" si="224">+C197-G197</f>
        <v>-756.78319142016767</v>
      </c>
      <c r="L197" s="187">
        <f t="shared" ref="L197" si="225">+L196+K197</f>
        <v>-5612.0701866670652</v>
      </c>
      <c r="M197" s="120">
        <f t="shared" ref="M197" si="226">+((K197/K185)-1)*100</f>
        <v>6.1116005283291308</v>
      </c>
      <c r="N197" s="122">
        <f t="shared" ref="N197" si="227">+((L197/L185)-1)*100</f>
        <v>-29.438632423151066</v>
      </c>
      <c r="O197" s="207"/>
    </row>
    <row r="198" spans="2:15" hidden="1" x14ac:dyDescent="0.25">
      <c r="B198" s="303" t="s">
        <v>139</v>
      </c>
      <c r="C198" s="179">
        <v>977.28026130260866</v>
      </c>
      <c r="D198" s="111">
        <f t="shared" ref="D198" si="228">+D197+C198</f>
        <v>9961.2833385989688</v>
      </c>
      <c r="E198" s="112">
        <f t="shared" ref="E198" si="229">+((C198/C186)-1)*100</f>
        <v>-0.18545964808728277</v>
      </c>
      <c r="F198" s="113">
        <f t="shared" ref="F198" si="230">+((D198/D186)-1)*100</f>
        <v>0.85639325151958268</v>
      </c>
      <c r="G198" s="179">
        <v>1815.7250913912596</v>
      </c>
      <c r="H198" s="180">
        <f t="shared" ref="H198" si="231">+H197+G198</f>
        <v>16411.798355354687</v>
      </c>
      <c r="I198" s="112">
        <f t="shared" ref="I198" si="232">+((G198/G186)-1)*100</f>
        <v>-3.5457813170490682</v>
      </c>
      <c r="J198" s="113">
        <f t="shared" ref="J198" si="233">+((H198/H186)-1)*100</f>
        <v>-12.393489787824574</v>
      </c>
      <c r="K198" s="201">
        <f t="shared" ref="K198" si="234">+C198-G198</f>
        <v>-838.44483008865097</v>
      </c>
      <c r="L198" s="202">
        <f t="shared" ref="L198" si="235">+L197+K198</f>
        <v>-6450.5150167557158</v>
      </c>
      <c r="M198" s="112">
        <f t="shared" ref="M198" si="236">+((K198/K186)-1)*100</f>
        <v>-7.1877562253130804</v>
      </c>
      <c r="N198" s="113">
        <f t="shared" ref="N198" si="237">+((L198/L186)-1)*100</f>
        <v>-27.169093359878783</v>
      </c>
      <c r="O198" s="207"/>
    </row>
    <row r="199" spans="2:15" hidden="1" x14ac:dyDescent="0.25">
      <c r="B199" s="303" t="s">
        <v>140</v>
      </c>
      <c r="C199" s="179">
        <v>978.78562067409177</v>
      </c>
      <c r="D199" s="111">
        <f t="shared" ref="D199" si="238">+D198+C199</f>
        <v>10940.068959273061</v>
      </c>
      <c r="E199" s="112">
        <f t="shared" ref="E199" si="239">+((C199/C187)-1)*100</f>
        <v>-7.8156225043080063E-2</v>
      </c>
      <c r="F199" s="113">
        <f t="shared" ref="F199" si="240">+((D199/D187)-1)*100</f>
        <v>0.7720695702020608</v>
      </c>
      <c r="G199" s="179">
        <v>1741.0910335719384</v>
      </c>
      <c r="H199" s="180">
        <f t="shared" ref="H199" si="241">+H198+G199</f>
        <v>18152.889388926626</v>
      </c>
      <c r="I199" s="112">
        <f t="shared" ref="I199" si="242">+((G199/G187)-1)*100</f>
        <v>-1.3325571546518478</v>
      </c>
      <c r="J199" s="113">
        <f t="shared" ref="J199" si="243">+((H199/H187)-1)*100</f>
        <v>-11.441297106902514</v>
      </c>
      <c r="K199" s="201">
        <f t="shared" ref="K199" si="244">+C199-G199</f>
        <v>-762.30541289784662</v>
      </c>
      <c r="L199" s="202">
        <f t="shared" ref="L199" si="245">+L198+K199</f>
        <v>-7212.8204296535623</v>
      </c>
      <c r="M199" s="112">
        <f t="shared" ref="M199" si="246">+((K199/K187)-1)*100</f>
        <v>-2.8977356150106215</v>
      </c>
      <c r="N199" s="113">
        <f t="shared" ref="N199" si="247">+((L199/L187)-1)*100</f>
        <v>-25.192890742426389</v>
      </c>
      <c r="O199" s="207"/>
    </row>
    <row r="200" spans="2:15" ht="15.75" hidden="1" thickBot="1" x14ac:dyDescent="0.3">
      <c r="B200" s="206" t="s">
        <v>141</v>
      </c>
      <c r="C200" s="184">
        <v>999.94295186936029</v>
      </c>
      <c r="D200" s="119">
        <f t="shared" ref="D200" si="248">+D199+C200</f>
        <v>11940.011911142421</v>
      </c>
      <c r="E200" s="120">
        <f t="shared" ref="E200:E204" si="249">+((C200/C188)-1)*100</f>
        <v>-3.2359883095451236</v>
      </c>
      <c r="F200" s="122">
        <f t="shared" ref="F200:F204" si="250">+((D200/D188)-1)*100</f>
        <v>0.42371072068694282</v>
      </c>
      <c r="G200" s="184">
        <v>1784.1899823205385</v>
      </c>
      <c r="H200" s="185">
        <f t="shared" ref="H200" si="251">+H199+G200</f>
        <v>19937.079371247164</v>
      </c>
      <c r="I200" s="120">
        <f t="shared" ref="I200:I204" si="252">+((G200/G188)-1)*100</f>
        <v>2.8599697380975009</v>
      </c>
      <c r="J200" s="122">
        <f t="shared" ref="J200:J204" si="253">+((H200/H188)-1)*100</f>
        <v>-10.325522348592342</v>
      </c>
      <c r="K200" s="186">
        <f t="shared" ref="K200:K204" si="254">+C200-G200</f>
        <v>-784.24703045117826</v>
      </c>
      <c r="L200" s="187">
        <f t="shared" ref="L200" si="255">+L199+K200</f>
        <v>-7997.0674601047403</v>
      </c>
      <c r="M200" s="120">
        <f t="shared" ref="M200:M204" si="256">+((K200/K188)-1)*100</f>
        <v>11.843818473146772</v>
      </c>
      <c r="N200" s="122">
        <f t="shared" ref="N200:N204" si="257">+((L200/L188)-1)*100</f>
        <v>-22.682027934215899</v>
      </c>
      <c r="O200" s="207"/>
    </row>
    <row r="201" spans="2:15" x14ac:dyDescent="0.25">
      <c r="B201" s="203">
        <v>43850</v>
      </c>
      <c r="C201" s="174">
        <v>1004.8850926174435</v>
      </c>
      <c r="D201" s="105">
        <f>C201</f>
        <v>1004.8850926174435</v>
      </c>
      <c r="E201" s="106">
        <f t="shared" si="249"/>
        <v>-3.2039550229625124</v>
      </c>
      <c r="F201" s="106">
        <f t="shared" si="250"/>
        <v>-3.2039550229625124</v>
      </c>
      <c r="G201" s="174">
        <v>1735.327088426726</v>
      </c>
      <c r="H201" s="175">
        <f>G201</f>
        <v>1735.327088426726</v>
      </c>
      <c r="I201" s="106">
        <f t="shared" si="252"/>
        <v>4.8245437464130569</v>
      </c>
      <c r="J201" s="106">
        <f t="shared" si="253"/>
        <v>4.8245437464130569</v>
      </c>
      <c r="K201" s="176">
        <f t="shared" si="254"/>
        <v>-730.4419958092825</v>
      </c>
      <c r="L201" s="177">
        <f>K201</f>
        <v>-730.4419958092825</v>
      </c>
      <c r="M201" s="106">
        <f t="shared" si="256"/>
        <v>18.326244647825352</v>
      </c>
      <c r="N201" s="107">
        <f t="shared" si="257"/>
        <v>18.326244647825352</v>
      </c>
      <c r="O201" s="304"/>
    </row>
    <row r="202" spans="2:15" x14ac:dyDescent="0.25">
      <c r="B202" s="303">
        <v>43881</v>
      </c>
      <c r="C202" s="179">
        <v>988.51702012575663</v>
      </c>
      <c r="D202" s="111">
        <f t="shared" ref="D202:D203" si="258">+D201+C202</f>
        <v>1993.4021127432002</v>
      </c>
      <c r="E202" s="112">
        <f t="shared" si="249"/>
        <v>0.75394826240373636</v>
      </c>
      <c r="F202" s="113">
        <f t="shared" si="250"/>
        <v>-1.2808917916751428</v>
      </c>
      <c r="G202" s="179">
        <v>1562.3238369901699</v>
      </c>
      <c r="H202" s="180">
        <f t="shared" ref="H202:H204" si="259">+H201+G202</f>
        <v>3297.6509254168959</v>
      </c>
      <c r="I202" s="112">
        <f t="shared" si="252"/>
        <v>9.0706409030747892</v>
      </c>
      <c r="J202" s="113">
        <f t="shared" si="253"/>
        <v>6.7942261864936349</v>
      </c>
      <c r="K202" s="201">
        <f t="shared" si="254"/>
        <v>-573.80681686441324</v>
      </c>
      <c r="L202" s="202">
        <f t="shared" ref="L202:L204" si="260">+L201+K202</f>
        <v>-1304.2488126736957</v>
      </c>
      <c r="M202" s="112">
        <f t="shared" si="256"/>
        <v>27.151958739576386</v>
      </c>
      <c r="N202" s="113">
        <f t="shared" si="257"/>
        <v>22.053439304078992</v>
      </c>
      <c r="O202" s="207"/>
    </row>
    <row r="203" spans="2:15" ht="14.25" customHeight="1" x14ac:dyDescent="0.25">
      <c r="B203" s="206">
        <v>43910</v>
      </c>
      <c r="C203" s="184">
        <v>656.21844950989725</v>
      </c>
      <c r="D203" s="119">
        <f t="shared" si="258"/>
        <v>2649.6205622530974</v>
      </c>
      <c r="E203" s="120">
        <f t="shared" si="249"/>
        <v>-42.278106472628409</v>
      </c>
      <c r="F203" s="122">
        <f t="shared" si="250"/>
        <v>-16.048408394461244</v>
      </c>
      <c r="G203" s="184">
        <v>1205.0492034876243</v>
      </c>
      <c r="H203" s="185">
        <f t="shared" si="259"/>
        <v>4502.7001289045202</v>
      </c>
      <c r="I203" s="120">
        <f t="shared" si="252"/>
        <v>-30.305445756967529</v>
      </c>
      <c r="J203" s="122">
        <f t="shared" si="253"/>
        <v>-6.5228381459377482</v>
      </c>
      <c r="K203" s="186">
        <f t="shared" si="254"/>
        <v>-548.830753977727</v>
      </c>
      <c r="L203" s="187">
        <f t="shared" si="260"/>
        <v>-1853.0795666514227</v>
      </c>
      <c r="M203" s="120">
        <f t="shared" si="256"/>
        <v>-7.3204787321253573</v>
      </c>
      <c r="N203" s="122">
        <f t="shared" si="257"/>
        <v>11.579569956186209</v>
      </c>
      <c r="O203" s="207"/>
    </row>
    <row r="204" spans="2:15" x14ac:dyDescent="0.25">
      <c r="B204" s="204">
        <v>43941</v>
      </c>
      <c r="C204" s="179">
        <v>282.31034435501653</v>
      </c>
      <c r="D204" s="111">
        <f t="shared" ref="D204:D209" si="261">+D203+C204</f>
        <v>2931.9309066081141</v>
      </c>
      <c r="E204" s="112">
        <f t="shared" si="249"/>
        <v>-64.627444844072073</v>
      </c>
      <c r="F204" s="113">
        <f t="shared" si="250"/>
        <v>-25.853390811827214</v>
      </c>
      <c r="G204" s="179">
        <v>1122.60696271443</v>
      </c>
      <c r="H204" s="180">
        <f t="shared" si="259"/>
        <v>5625.3070916189499</v>
      </c>
      <c r="I204" s="112">
        <f t="shared" si="252"/>
        <v>-29.642390688137688</v>
      </c>
      <c r="J204" s="113">
        <f t="shared" si="253"/>
        <v>-12.275523628277352</v>
      </c>
      <c r="K204" s="181">
        <f t="shared" si="254"/>
        <v>-840.29661835941351</v>
      </c>
      <c r="L204" s="182">
        <f t="shared" si="260"/>
        <v>-2693.3761850108363</v>
      </c>
      <c r="M204" s="112">
        <f t="shared" si="256"/>
        <v>5.3706650525671362</v>
      </c>
      <c r="N204" s="113">
        <f t="shared" si="257"/>
        <v>9.5653626468819031</v>
      </c>
      <c r="O204" s="207"/>
    </row>
    <row r="205" spans="2:15" ht="14.25" customHeight="1" x14ac:dyDescent="0.25">
      <c r="B205" s="204">
        <v>43971</v>
      </c>
      <c r="C205" s="179">
        <v>586.68727406604091</v>
      </c>
      <c r="D205" s="111">
        <f t="shared" si="261"/>
        <v>3518.6181806741552</v>
      </c>
      <c r="E205" s="112">
        <f t="shared" ref="E205:E206" si="262">+((C205/C193)-1)*100</f>
        <v>-38.951591785439554</v>
      </c>
      <c r="F205" s="113">
        <f t="shared" ref="F205:F206" si="263">+((D205/D193)-1)*100</f>
        <v>-28.414322365558764</v>
      </c>
      <c r="G205" s="179">
        <v>993.82281287485694</v>
      </c>
      <c r="H205" s="180">
        <f t="shared" ref="H205:H206" si="264">+H204+G205</f>
        <v>6619.1299044938069</v>
      </c>
      <c r="I205" s="112">
        <f t="shared" ref="I205:I206" si="265">+((G205/G193)-1)*100</f>
        <v>-44.282905448416287</v>
      </c>
      <c r="J205" s="113">
        <f t="shared" ref="J205:J206" si="266">+((H205/H193)-1)*100</f>
        <v>-19.24114552101933</v>
      </c>
      <c r="K205" s="181">
        <f t="shared" ref="K205:K206" si="267">+C205-G205</f>
        <v>-407.13553880881602</v>
      </c>
      <c r="L205" s="182">
        <f t="shared" ref="L205:L206" si="268">+L204+K205</f>
        <v>-3100.5117238196522</v>
      </c>
      <c r="M205" s="112">
        <f t="shared" ref="M205:M206" si="269">+((K205/K193)-1)*100</f>
        <v>-50.510758313827694</v>
      </c>
      <c r="N205" s="113">
        <f t="shared" ref="N205:N206" si="270">+((L205/L193)-1)*100</f>
        <v>-5.4984723086682452</v>
      </c>
      <c r="O205" s="207"/>
    </row>
    <row r="206" spans="2:15" x14ac:dyDescent="0.25">
      <c r="B206" s="206">
        <v>44002</v>
      </c>
      <c r="C206" s="184">
        <v>894.13529899038747</v>
      </c>
      <c r="D206" s="119">
        <f t="shared" si="261"/>
        <v>4412.7534796645423</v>
      </c>
      <c r="E206" s="120">
        <f t="shared" si="262"/>
        <v>-17.511725873038163</v>
      </c>
      <c r="F206" s="122">
        <f t="shared" si="263"/>
        <v>-26.44440965828927</v>
      </c>
      <c r="G206" s="184">
        <v>1055.4512879435235</v>
      </c>
      <c r="H206" s="185">
        <f t="shared" si="264"/>
        <v>7674.5811924373302</v>
      </c>
      <c r="I206" s="120">
        <f t="shared" si="265"/>
        <v>-24.602217309389264</v>
      </c>
      <c r="J206" s="122">
        <f t="shared" si="266"/>
        <v>-20.023206372381765</v>
      </c>
      <c r="K206" s="186">
        <f t="shared" si="267"/>
        <v>-161.31598895313607</v>
      </c>
      <c r="L206" s="187">
        <f t="shared" si="268"/>
        <v>-3261.8277127727883</v>
      </c>
      <c r="M206" s="120">
        <f t="shared" si="269"/>
        <v>-48.932780328363087</v>
      </c>
      <c r="N206" s="122">
        <f t="shared" si="270"/>
        <v>-9.313095695893935</v>
      </c>
      <c r="O206" s="207"/>
    </row>
    <row r="207" spans="2:15" x14ac:dyDescent="0.25">
      <c r="B207" s="303">
        <v>44032</v>
      </c>
      <c r="C207" s="179">
        <v>1085.0210746545581</v>
      </c>
      <c r="D207" s="111">
        <f t="shared" si="261"/>
        <v>5497.7745543191004</v>
      </c>
      <c r="E207" s="112">
        <f t="shared" ref="E207:E208" si="271">+((C207/C195)-1)*100</f>
        <v>8.6613577843228651</v>
      </c>
      <c r="F207" s="113">
        <f t="shared" ref="F207:F208" si="272">+((D207/D195)-1)*100</f>
        <v>-21.435035027027006</v>
      </c>
      <c r="G207" s="179">
        <v>1293.6943139058217</v>
      </c>
      <c r="H207" s="180">
        <f t="shared" ref="H207:H208" si="273">+H206+G207</f>
        <v>8968.2755063431523</v>
      </c>
      <c r="I207" s="112">
        <f t="shared" ref="I207:I208" si="274">+((G207/G195)-1)*100</f>
        <v>-24.606348190300764</v>
      </c>
      <c r="J207" s="113">
        <f t="shared" ref="J207:J208" si="275">+((H207/H195)-1)*100</f>
        <v>-20.718428354009401</v>
      </c>
      <c r="K207" s="201">
        <f>+C207-G207</f>
        <v>-208.67323925126357</v>
      </c>
      <c r="L207" s="202">
        <f t="shared" ref="L207:L208" si="276">+L206+K207</f>
        <v>-3470.5009520240519</v>
      </c>
      <c r="M207" s="112">
        <f t="shared" ref="M207:M208" si="277">+((K207/K195)-1)*100</f>
        <v>-70.911958974532311</v>
      </c>
      <c r="N207" s="113">
        <f t="shared" ref="N207:N208" si="278">+((L207/L195)-1)*100</f>
        <v>-19.556070206627986</v>
      </c>
      <c r="O207" s="207"/>
    </row>
    <row r="208" spans="2:15" x14ac:dyDescent="0.25">
      <c r="B208" s="303">
        <v>44063</v>
      </c>
      <c r="C208" s="179">
        <v>947.2286171577183</v>
      </c>
      <c r="D208" s="111">
        <f t="shared" si="261"/>
        <v>6445.0031714768184</v>
      </c>
      <c r="E208" s="112">
        <f t="shared" si="271"/>
        <v>-8.259197854514067</v>
      </c>
      <c r="F208" s="113">
        <f t="shared" si="272"/>
        <v>-19.740925406221145</v>
      </c>
      <c r="G208" s="179">
        <v>1289.0880100856452</v>
      </c>
      <c r="H208" s="180">
        <f t="shared" si="273"/>
        <v>10257.363516428797</v>
      </c>
      <c r="I208" s="112">
        <f t="shared" si="274"/>
        <v>-18.080638281387486</v>
      </c>
      <c r="J208" s="113">
        <f t="shared" si="275"/>
        <v>-20.396296430792006</v>
      </c>
      <c r="K208" s="181">
        <f t="shared" ref="K208" si="279">+C208-G208</f>
        <v>-341.85939292792693</v>
      </c>
      <c r="L208" s="182">
        <f t="shared" si="276"/>
        <v>-3812.3603449519787</v>
      </c>
      <c r="M208" s="112">
        <f t="shared" si="277"/>
        <v>-36.821490054336479</v>
      </c>
      <c r="N208" s="113">
        <f t="shared" si="278"/>
        <v>-21.480226633686041</v>
      </c>
      <c r="O208" s="207"/>
    </row>
    <row r="209" spans="1:15" x14ac:dyDescent="0.25">
      <c r="B209" s="206">
        <v>44094</v>
      </c>
      <c r="C209" s="184">
        <v>1000.0421286057493</v>
      </c>
      <c r="D209" s="119">
        <f t="shared" si="261"/>
        <v>7445.0453000825673</v>
      </c>
      <c r="E209" s="120">
        <f t="shared" ref="E209:E211" si="280">+((C209/C197)-1)*100</f>
        <v>4.853198274403292</v>
      </c>
      <c r="F209" s="122">
        <f t="shared" ref="F209:F211" si="281">+((D209/D197)-1)*100</f>
        <v>-17.129978295565383</v>
      </c>
      <c r="G209" s="184">
        <v>1524.8849953792833</v>
      </c>
      <c r="H209" s="185">
        <f t="shared" ref="H209:H211" si="282">+H208+G209</f>
        <v>11782.24851180808</v>
      </c>
      <c r="I209" s="120">
        <f t="shared" ref="I209:I211" si="283">+((G209/G197)-1)*100</f>
        <v>-10.853471624611387</v>
      </c>
      <c r="J209" s="122">
        <f t="shared" ref="J209:J211" si="284">+((H209/H197)-1)*100</f>
        <v>-19.277957168812389</v>
      </c>
      <c r="K209" s="186">
        <f t="shared" ref="K209:K211" si="285">+C209-G209</f>
        <v>-524.84286677353396</v>
      </c>
      <c r="L209" s="187">
        <f t="shared" ref="L209:L211" si="286">+L208+K209</f>
        <v>-4337.203211725513</v>
      </c>
      <c r="M209" s="120">
        <f t="shared" ref="M209:M211" si="287">+((K209/K197)-1)*100</f>
        <v>-30.648186597720027</v>
      </c>
      <c r="N209" s="122">
        <f t="shared" ref="N209:N211" si="288">+((L209/L197)-1)*100</f>
        <v>-22.716518727266287</v>
      </c>
      <c r="O209" s="207"/>
    </row>
    <row r="210" spans="1:15" x14ac:dyDescent="0.25">
      <c r="B210" s="303">
        <v>44124</v>
      </c>
      <c r="C210" s="179">
        <v>854.27537094272611</v>
      </c>
      <c r="D210" s="111">
        <f t="shared" ref="D210:D212" si="289">+D209+C210</f>
        <v>8299.3206710252925</v>
      </c>
      <c r="E210" s="112">
        <f t="shared" si="280"/>
        <v>-12.586449888584706</v>
      </c>
      <c r="F210" s="113">
        <f t="shared" si="281"/>
        <v>-16.684222414733838</v>
      </c>
      <c r="G210" s="179">
        <v>1362.7803874142035</v>
      </c>
      <c r="H210" s="180">
        <f t="shared" si="282"/>
        <v>13145.028899222283</v>
      </c>
      <c r="I210" s="112">
        <f t="shared" si="283"/>
        <v>-24.945665295069375</v>
      </c>
      <c r="J210" s="113">
        <f t="shared" si="284"/>
        <v>-19.905006053566055</v>
      </c>
      <c r="K210" s="181">
        <f t="shared" si="285"/>
        <v>-508.50501647147735</v>
      </c>
      <c r="L210" s="182">
        <f t="shared" si="286"/>
        <v>-4845.7082281969906</v>
      </c>
      <c r="M210" s="112">
        <f t="shared" si="287"/>
        <v>-39.351404144538435</v>
      </c>
      <c r="N210" s="113">
        <f t="shared" si="288"/>
        <v>-24.878738897438645</v>
      </c>
      <c r="O210" s="207"/>
    </row>
    <row r="211" spans="1:15" x14ac:dyDescent="0.25">
      <c r="B211" s="303">
        <v>44155</v>
      </c>
      <c r="C211" s="179">
        <v>783.65594455938458</v>
      </c>
      <c r="D211" s="111">
        <f t="shared" si="289"/>
        <v>9082.9766155846773</v>
      </c>
      <c r="E211" s="112">
        <f t="shared" si="280"/>
        <v>-19.935895255625123</v>
      </c>
      <c r="F211" s="113">
        <f t="shared" si="281"/>
        <v>-16.975142941071397</v>
      </c>
      <c r="G211" s="179">
        <v>1383.7005110189446</v>
      </c>
      <c r="H211" s="180">
        <f t="shared" si="282"/>
        <v>14528.729410241227</v>
      </c>
      <c r="I211" s="112">
        <f t="shared" si="283"/>
        <v>-20.526814259665027</v>
      </c>
      <c r="J211" s="113">
        <f t="shared" si="284"/>
        <v>-19.964645302670981</v>
      </c>
      <c r="K211" s="181">
        <f t="shared" si="285"/>
        <v>-600.04456645955997</v>
      </c>
      <c r="L211" s="182">
        <f t="shared" si="286"/>
        <v>-5445.7527946565506</v>
      </c>
      <c r="M211" s="112">
        <f t="shared" si="287"/>
        <v>-21.285542997978236</v>
      </c>
      <c r="N211" s="113">
        <f t="shared" si="288"/>
        <v>-24.498982779776281</v>
      </c>
      <c r="O211" s="207"/>
    </row>
    <row r="212" spans="1:15" ht="15.75" thickBot="1" x14ac:dyDescent="0.3">
      <c r="B212" s="206">
        <v>44185</v>
      </c>
      <c r="C212" s="184">
        <v>964.45084427340635</v>
      </c>
      <c r="D212" s="119">
        <f t="shared" si="289"/>
        <v>10047.427459858083</v>
      </c>
      <c r="E212" s="120">
        <f t="shared" ref="E212:E214" si="290">+((C212/C200)-1)*100</f>
        <v>-3.5494132469859996</v>
      </c>
      <c r="F212" s="122">
        <f t="shared" ref="F212:F214" si="291">+((D212/D200)-1)*100</f>
        <v>-15.850775236816784</v>
      </c>
      <c r="G212" s="184">
        <v>1526.6470333191699</v>
      </c>
      <c r="H212" s="185">
        <f t="shared" ref="H212" si="292">+H211+G212</f>
        <v>16055.376443560397</v>
      </c>
      <c r="I212" s="120">
        <f t="shared" ref="I212:I214" si="293">+((G212/G200)-1)*100</f>
        <v>-14.434726769758299</v>
      </c>
      <c r="J212" s="122">
        <f t="shared" ref="J212:J214" si="294">+((H212/H200)-1)*100</f>
        <v>-19.469767137933335</v>
      </c>
      <c r="K212" s="186">
        <f t="shared" ref="K212:K214" si="295">+C212-G212</f>
        <v>-562.1961890457635</v>
      </c>
      <c r="L212" s="187">
        <f t="shared" ref="L212" si="296">+L211+K212</f>
        <v>-6007.9489837023139</v>
      </c>
      <c r="M212" s="120">
        <f t="shared" ref="M212:M214" si="297">+((K212/K200)-1)*100</f>
        <v>-28.31388998408686</v>
      </c>
      <c r="N212" s="122">
        <f t="shared" ref="N212:N214" si="298">+((L212/L200)-1)*100</f>
        <v>-24.873098624284641</v>
      </c>
      <c r="O212" s="207"/>
    </row>
    <row r="213" spans="1:15" x14ac:dyDescent="0.25">
      <c r="B213" s="203">
        <v>44217</v>
      </c>
      <c r="C213" s="174">
        <v>936.66228148543848</v>
      </c>
      <c r="D213" s="105">
        <f>C213</f>
        <v>936.66228148543848</v>
      </c>
      <c r="E213" s="106">
        <f t="shared" si="290"/>
        <v>-6.7891156544380387</v>
      </c>
      <c r="F213" s="106">
        <f t="shared" si="291"/>
        <v>-6.7891156544380387</v>
      </c>
      <c r="G213" s="174">
        <v>1591.59019705071</v>
      </c>
      <c r="H213" s="175">
        <f>G213</f>
        <v>1591.59019705071</v>
      </c>
      <c r="I213" s="106">
        <f t="shared" si="293"/>
        <v>-8.2829855152166232</v>
      </c>
      <c r="J213" s="106">
        <f t="shared" si="294"/>
        <v>-8.2829855152166232</v>
      </c>
      <c r="K213" s="176">
        <f t="shared" si="295"/>
        <v>-654.92791556527152</v>
      </c>
      <c r="L213" s="177">
        <f>K213</f>
        <v>-654.92791556527152</v>
      </c>
      <c r="M213" s="106">
        <f t="shared" si="297"/>
        <v>-10.338135084955823</v>
      </c>
      <c r="N213" s="107">
        <f t="shared" si="298"/>
        <v>-10.338135084955823</v>
      </c>
      <c r="O213" s="304"/>
    </row>
    <row r="214" spans="1:15" x14ac:dyDescent="0.25">
      <c r="B214" s="303">
        <v>44248</v>
      </c>
      <c r="C214" s="179">
        <v>951.7245740484459</v>
      </c>
      <c r="D214" s="111">
        <f t="shared" ref="D214" si="299">+D213+C214</f>
        <v>1888.3868555338845</v>
      </c>
      <c r="E214" s="112">
        <f t="shared" si="290"/>
        <v>-3.7219840759676659</v>
      </c>
      <c r="F214" s="113">
        <f t="shared" si="291"/>
        <v>-5.2681421644928399</v>
      </c>
      <c r="G214" s="179">
        <v>1523.6039725920371</v>
      </c>
      <c r="H214" s="180">
        <f t="shared" ref="H214" si="300">+H213+G214</f>
        <v>3115.1941696427471</v>
      </c>
      <c r="I214" s="112">
        <f t="shared" si="293"/>
        <v>-2.4783507414651629</v>
      </c>
      <c r="J214" s="113">
        <f t="shared" si="294"/>
        <v>-5.5329311652682627</v>
      </c>
      <c r="K214" s="201">
        <f t="shared" si="295"/>
        <v>-571.87939854359115</v>
      </c>
      <c r="L214" s="202">
        <f t="shared" ref="L214" si="301">+L213+K214</f>
        <v>-1226.8073141088626</v>
      </c>
      <c r="M214" s="112">
        <f t="shared" si="297"/>
        <v>-0.33590021313349983</v>
      </c>
      <c r="N214" s="113">
        <f t="shared" si="298"/>
        <v>-5.9376322839872042</v>
      </c>
      <c r="O214" s="207"/>
    </row>
    <row r="215" spans="1:15" x14ac:dyDescent="0.25">
      <c r="B215" s="206">
        <v>44276</v>
      </c>
      <c r="C215" s="184">
        <v>1093.7738520883445</v>
      </c>
      <c r="D215" s="119">
        <f t="shared" ref="D215:D217" si="302">+D214+C215</f>
        <v>2982.160707622229</v>
      </c>
      <c r="E215" s="120">
        <f t="shared" ref="E215:E217" si="303">+((C215/C203)-1)*100</f>
        <v>66.678314653487632</v>
      </c>
      <c r="F215" s="122">
        <f t="shared" ref="F215:F217" si="304">+((D215/D203)-1)*100</f>
        <v>12.550481759786658</v>
      </c>
      <c r="G215" s="184">
        <v>1925.9318375289247</v>
      </c>
      <c r="H215" s="185">
        <f t="shared" ref="H215:H217" si="305">+H214+G215</f>
        <v>5041.1260071716715</v>
      </c>
      <c r="I215" s="120">
        <f t="shared" ref="I215:I217" si="306">+((G215/G203)-1)*100</f>
        <v>59.821842291164494</v>
      </c>
      <c r="J215" s="122">
        <f t="shared" ref="J215:J217" si="307">+((H215/H203)-1)*100</f>
        <v>11.957844467829283</v>
      </c>
      <c r="K215" s="186">
        <f t="shared" ref="K215:K226" si="308">+C215-G215</f>
        <v>-832.15798544058021</v>
      </c>
      <c r="L215" s="187">
        <f t="shared" ref="L215:L223" si="309">+L214+K215</f>
        <v>-2058.9652995494425</v>
      </c>
      <c r="M215" s="120">
        <f t="shared" ref="M215:M223" si="310">+((K215/K203)-1)*100</f>
        <v>51.623789193553705</v>
      </c>
      <c r="N215" s="122">
        <f t="shared" ref="N215:N223" si="311">+((L215/L203)-1)*100</f>
        <v>11.110463716895991</v>
      </c>
      <c r="O215" s="207"/>
    </row>
    <row r="216" spans="1:15" x14ac:dyDescent="0.25">
      <c r="B216" s="204">
        <v>44307</v>
      </c>
      <c r="C216" s="179">
        <v>818.18426020928609</v>
      </c>
      <c r="D216" s="111">
        <f t="shared" si="302"/>
        <v>3800.3449678315151</v>
      </c>
      <c r="E216" s="112">
        <f t="shared" si="303"/>
        <v>189.81731508229353</v>
      </c>
      <c r="F216" s="113">
        <f t="shared" si="304"/>
        <v>29.619185747731347</v>
      </c>
      <c r="G216" s="179">
        <v>1706.9720121710045</v>
      </c>
      <c r="H216" s="180">
        <f t="shared" si="305"/>
        <v>6748.0980193426758</v>
      </c>
      <c r="I216" s="112">
        <f t="shared" si="306"/>
        <v>52.054286929024315</v>
      </c>
      <c r="J216" s="113">
        <f t="shared" si="307"/>
        <v>19.959637926195239</v>
      </c>
      <c r="K216" s="181">
        <f t="shared" si="308"/>
        <v>-888.78775196171841</v>
      </c>
      <c r="L216" s="182">
        <f t="shared" si="309"/>
        <v>-2947.7530515111612</v>
      </c>
      <c r="M216" s="112">
        <f t="shared" si="310"/>
        <v>5.7707162617146368</v>
      </c>
      <c r="N216" s="113">
        <f t="shared" si="311"/>
        <v>9.4445353722210079</v>
      </c>
      <c r="O216" s="207"/>
    </row>
    <row r="217" spans="1:15" x14ac:dyDescent="0.25">
      <c r="B217" s="204">
        <v>44337</v>
      </c>
      <c r="C217" s="179">
        <v>891.70322012049758</v>
      </c>
      <c r="D217" s="111">
        <f t="shared" si="302"/>
        <v>4692.048187952013</v>
      </c>
      <c r="E217" s="112">
        <f t="shared" si="303"/>
        <v>51.989528243989547</v>
      </c>
      <c r="F217" s="113">
        <f t="shared" si="304"/>
        <v>33.349171379914623</v>
      </c>
      <c r="G217" s="179">
        <v>1607.4340540931253</v>
      </c>
      <c r="H217" s="180">
        <f t="shared" si="305"/>
        <v>8355.5320734358011</v>
      </c>
      <c r="I217" s="112">
        <f t="shared" si="306"/>
        <v>61.742519216605544</v>
      </c>
      <c r="J217" s="113">
        <f t="shared" si="307"/>
        <v>26.23308794352457</v>
      </c>
      <c r="K217" s="181">
        <f t="shared" si="308"/>
        <v>-715.73083397262769</v>
      </c>
      <c r="L217" s="182">
        <f t="shared" si="309"/>
        <v>-3663.483885483789</v>
      </c>
      <c r="M217" s="112">
        <f t="shared" si="310"/>
        <v>75.796698088968057</v>
      </c>
      <c r="N217" s="113">
        <f t="shared" si="311"/>
        <v>18.157395030604405</v>
      </c>
      <c r="O217" s="207"/>
    </row>
    <row r="218" spans="1:15" x14ac:dyDescent="0.25">
      <c r="B218" s="206">
        <v>44368</v>
      </c>
      <c r="C218" s="184">
        <v>1007.0147013013269</v>
      </c>
      <c r="D218" s="119">
        <f t="shared" ref="D218:D220" si="312">+D217+C218</f>
        <v>5699.0628892533396</v>
      </c>
      <c r="E218" s="120">
        <f t="shared" ref="E218:E220" si="313">+((C218/C206)-1)*100</f>
        <v>12.624420760302968</v>
      </c>
      <c r="F218" s="122">
        <f t="shared" ref="F218:F220" si="314">+((D218/D206)-1)*100</f>
        <v>29.149813501174382</v>
      </c>
      <c r="G218" s="184">
        <v>1659.2043487791664</v>
      </c>
      <c r="H218" s="311">
        <f t="shared" ref="H218:H222" si="315">+H217+G218</f>
        <v>10014.736422214968</v>
      </c>
      <c r="I218" s="120">
        <f t="shared" ref="I218:I223" si="316">+((G218/G206)-1)*100</f>
        <v>57.203308928829429</v>
      </c>
      <c r="J218" s="307">
        <f t="shared" ref="J218:J223" si="317">+((H218/H206)-1)*100</f>
        <v>30.492285782104545</v>
      </c>
      <c r="K218" s="308">
        <f t="shared" si="308"/>
        <v>-652.18964747783946</v>
      </c>
      <c r="L218" s="309">
        <f t="shared" si="309"/>
        <v>-4315.6735329616286</v>
      </c>
      <c r="M218" s="310">
        <f t="shared" si="310"/>
        <v>304.2932456418236</v>
      </c>
      <c r="N218" s="307">
        <f t="shared" si="311"/>
        <v>32.308445233393243</v>
      </c>
      <c r="O218" s="207"/>
    </row>
    <row r="219" spans="1:15" x14ac:dyDescent="0.25">
      <c r="B219" s="204">
        <v>44398</v>
      </c>
      <c r="C219" s="179">
        <v>1103.9334293875042</v>
      </c>
      <c r="D219" s="111">
        <f t="shared" si="312"/>
        <v>6802.996318640844</v>
      </c>
      <c r="E219" s="112">
        <f t="shared" si="313"/>
        <v>1.7430403127393079</v>
      </c>
      <c r="F219" s="113">
        <f t="shared" si="314"/>
        <v>23.740911007279308</v>
      </c>
      <c r="G219" s="179">
        <v>1710.0957416175922</v>
      </c>
      <c r="H219" s="180">
        <f t="shared" si="315"/>
        <v>11724.83216383256</v>
      </c>
      <c r="I219" s="112">
        <f t="shared" si="316"/>
        <v>32.18700300649877</v>
      </c>
      <c r="J219" s="113">
        <f t="shared" si="317"/>
        <v>30.736752629195308</v>
      </c>
      <c r="K219" s="181">
        <f t="shared" si="308"/>
        <v>-606.16231223008799</v>
      </c>
      <c r="L219" s="182">
        <f t="shared" si="309"/>
        <v>-4921.8358451917165</v>
      </c>
      <c r="M219" s="112">
        <f t="shared" si="310"/>
        <v>190.48397121022674</v>
      </c>
      <c r="N219" s="113">
        <f t="shared" si="311"/>
        <v>41.819175768305804</v>
      </c>
      <c r="O219" s="207"/>
    </row>
    <row r="220" spans="1:15" x14ac:dyDescent="0.25">
      <c r="B220" s="204">
        <v>44429</v>
      </c>
      <c r="C220" s="179">
        <v>1101.0348746447219</v>
      </c>
      <c r="D220" s="111">
        <f t="shared" si="312"/>
        <v>7904.0311932855657</v>
      </c>
      <c r="E220" s="112">
        <f t="shared" si="313"/>
        <v>16.237501137636556</v>
      </c>
      <c r="F220" s="113">
        <f t="shared" si="314"/>
        <v>22.638127290082053</v>
      </c>
      <c r="G220" s="179">
        <v>1686.6675039530146</v>
      </c>
      <c r="H220" s="180">
        <f t="shared" si="315"/>
        <v>13411.499667785574</v>
      </c>
      <c r="I220" s="112">
        <f t="shared" si="316"/>
        <v>30.841920082784323</v>
      </c>
      <c r="J220" s="113">
        <f t="shared" si="317"/>
        <v>30.749969485871564</v>
      </c>
      <c r="K220" s="181">
        <f t="shared" si="308"/>
        <v>-585.63262930829274</v>
      </c>
      <c r="L220" s="182">
        <f t="shared" si="309"/>
        <v>-5507.4684745000095</v>
      </c>
      <c r="M220" s="112">
        <f t="shared" si="310"/>
        <v>71.30804109037885</v>
      </c>
      <c r="N220" s="113">
        <f t="shared" si="311"/>
        <v>44.463481312635025</v>
      </c>
      <c r="O220" s="207"/>
    </row>
    <row r="221" spans="1:15" x14ac:dyDescent="0.25">
      <c r="B221" s="206">
        <v>44460</v>
      </c>
      <c r="C221" s="184">
        <v>1034.4575246293707</v>
      </c>
      <c r="D221" s="119">
        <f t="shared" ref="D221:D223" si="318">+D220+C221</f>
        <v>8938.4887179149373</v>
      </c>
      <c r="E221" s="120">
        <f t="shared" ref="E221:E223" si="319">+((C221/C209)-1)*100</f>
        <v>3.4413946212049185</v>
      </c>
      <c r="F221" s="122">
        <f t="shared" ref="F221:F223" si="320">+((D221/D209)-1)*100</f>
        <v>20.059561193211373</v>
      </c>
      <c r="G221" s="184">
        <v>1526.0326573702341</v>
      </c>
      <c r="H221" s="311">
        <f t="shared" si="315"/>
        <v>14937.532325155807</v>
      </c>
      <c r="I221" s="120">
        <f t="shared" si="316"/>
        <v>7.5262199734971169E-2</v>
      </c>
      <c r="J221" s="307">
        <f t="shared" si="317"/>
        <v>26.779980155617377</v>
      </c>
      <c r="K221" s="308">
        <f>+C221-G221</f>
        <v>-491.57513274086341</v>
      </c>
      <c r="L221" s="309">
        <f t="shared" si="309"/>
        <v>-5999.0436072408729</v>
      </c>
      <c r="M221" s="310">
        <f t="shared" si="310"/>
        <v>-6.3386083985829123</v>
      </c>
      <c r="N221" s="307">
        <f t="shared" si="311"/>
        <v>38.315944962473012</v>
      </c>
      <c r="O221" s="207"/>
    </row>
    <row r="222" spans="1:15" x14ac:dyDescent="0.25">
      <c r="B222" s="303">
        <v>44490</v>
      </c>
      <c r="C222" s="179">
        <v>1192.3364394091789</v>
      </c>
      <c r="D222" s="111">
        <f t="shared" si="318"/>
        <v>10130.825157324116</v>
      </c>
      <c r="E222" s="112">
        <f t="shared" si="319"/>
        <v>39.572845005866107</v>
      </c>
      <c r="F222" s="113">
        <f t="shared" si="320"/>
        <v>22.06812531889506</v>
      </c>
      <c r="G222" s="179">
        <v>1694.2769255028936</v>
      </c>
      <c r="H222" s="180">
        <f t="shared" si="315"/>
        <v>16631.809250658702</v>
      </c>
      <c r="I222" s="112">
        <f t="shared" si="316"/>
        <v>24.325015325300182</v>
      </c>
      <c r="J222" s="113">
        <f t="shared" si="317"/>
        <v>26.525467369970656</v>
      </c>
      <c r="K222" s="181">
        <f t="shared" si="308"/>
        <v>-501.94048609371475</v>
      </c>
      <c r="L222" s="182">
        <f t="shared" si="309"/>
        <v>-6500.9840933345877</v>
      </c>
      <c r="M222" s="112">
        <f t="shared" si="310"/>
        <v>-1.2909470241442178</v>
      </c>
      <c r="N222" s="113">
        <f t="shared" si="311"/>
        <v>34.159627183197095</v>
      </c>
      <c r="O222" s="304"/>
    </row>
    <row r="223" spans="1:15" x14ac:dyDescent="0.25">
      <c r="A223" s="306"/>
      <c r="B223" s="204">
        <v>44521</v>
      </c>
      <c r="C223" s="180">
        <v>1211.4690722829193</v>
      </c>
      <c r="D223" s="111">
        <f t="shared" si="318"/>
        <v>11342.294229607036</v>
      </c>
      <c r="E223" s="112">
        <f t="shared" si="319"/>
        <v>54.591958460045298</v>
      </c>
      <c r="F223" s="113">
        <f t="shared" si="320"/>
        <v>24.874198290302708</v>
      </c>
      <c r="G223" s="179">
        <v>1764.6281437306779</v>
      </c>
      <c r="H223" s="180">
        <f>+H222+G223</f>
        <v>18396.437394389381</v>
      </c>
      <c r="I223" s="112">
        <f t="shared" si="316"/>
        <v>27.52963012431222</v>
      </c>
      <c r="J223" s="113">
        <f t="shared" si="317"/>
        <v>26.621102747097947</v>
      </c>
      <c r="K223" s="201">
        <f t="shared" si="308"/>
        <v>-553.15907144775861</v>
      </c>
      <c r="L223" s="202">
        <f t="shared" si="309"/>
        <v>-7054.1431647823465</v>
      </c>
      <c r="M223" s="112">
        <f t="shared" si="310"/>
        <v>-7.8136687893767043</v>
      </c>
      <c r="N223" s="113">
        <f t="shared" si="311"/>
        <v>29.534766464316409</v>
      </c>
      <c r="O223" s="304"/>
    </row>
    <row r="224" spans="1:15" ht="15.75" thickBot="1" x14ac:dyDescent="0.3">
      <c r="B224" s="317">
        <v>44551</v>
      </c>
      <c r="C224" s="318">
        <v>1156.2853341767309</v>
      </c>
      <c r="D224" s="319">
        <f>+D223+C224</f>
        <v>12498.579563783767</v>
      </c>
      <c r="E224" s="320">
        <f>+((C224/C212)-1)*100</f>
        <v>19.89054092724114</v>
      </c>
      <c r="F224" s="321">
        <f>+((D224/D212)-1)*100</f>
        <v>24.395817871974025</v>
      </c>
      <c r="G224" s="318">
        <v>2240.9797406270268</v>
      </c>
      <c r="H224" s="322">
        <f>+H223+G224</f>
        <v>20637.417135016407</v>
      </c>
      <c r="I224" s="320">
        <f>+((G224/G212)-1)*100</f>
        <v>46.790953751423835</v>
      </c>
      <c r="J224" s="321">
        <f>+((H224/H212)-1)*100</f>
        <v>28.538980120231351</v>
      </c>
      <c r="K224" s="323">
        <f t="shared" si="308"/>
        <v>-1084.6944064502959</v>
      </c>
      <c r="L224" s="324">
        <f>+L223+K224</f>
        <v>-8138.8375712326424</v>
      </c>
      <c r="M224" s="320">
        <f>+((K224/K212)-1)*100</f>
        <v>92.938768989414172</v>
      </c>
      <c r="N224" s="321">
        <f>+((L224/L212)-1)*100</f>
        <v>35.467820937074571</v>
      </c>
      <c r="O224" s="207"/>
    </row>
    <row r="225" spans="1:15" x14ac:dyDescent="0.25">
      <c r="B225" s="203">
        <v>44583</v>
      </c>
      <c r="C225" s="174">
        <v>1102.6034670306735</v>
      </c>
      <c r="D225" s="105">
        <f>C225</f>
        <v>1102.6034670306735</v>
      </c>
      <c r="E225" s="106">
        <f t="shared" ref="E225:E227" si="321">+((C225/C213)-1)*100</f>
        <v>17.716223747375782</v>
      </c>
      <c r="F225" s="106">
        <f t="shared" ref="F225:F227" si="322">+((D225/D213)-1)*100</f>
        <v>17.716223747375782</v>
      </c>
      <c r="G225" s="174">
        <v>1959.3836352967767</v>
      </c>
      <c r="H225" s="175">
        <f>G225</f>
        <v>1959.3836352967767</v>
      </c>
      <c r="I225" s="106">
        <f t="shared" ref="I225:I227" si="323">+((G225/G213)-1)*100</f>
        <v>23.10855136753198</v>
      </c>
      <c r="J225" s="106">
        <f t="shared" ref="J225:J227" si="324">+((H225/H213)-1)*100</f>
        <v>23.10855136753198</v>
      </c>
      <c r="K225" s="176">
        <f t="shared" si="308"/>
        <v>-856.78016826610315</v>
      </c>
      <c r="L225" s="177">
        <f>K225</f>
        <v>-856.78016826610315</v>
      </c>
      <c r="M225" s="106">
        <f t="shared" ref="M225:M227" si="325">+((K225/K213)-1)*100</f>
        <v>30.820529695487476</v>
      </c>
      <c r="N225" s="107">
        <f t="shared" ref="N225:N227" si="326">+((L225/L213)-1)*100</f>
        <v>30.820529695487476</v>
      </c>
      <c r="O225" s="207"/>
    </row>
    <row r="226" spans="1:15" x14ac:dyDescent="0.25">
      <c r="B226" s="303">
        <v>44614</v>
      </c>
      <c r="C226" s="179">
        <v>1093.3378369012546</v>
      </c>
      <c r="D226" s="111">
        <f>+D225+C226</f>
        <v>2195.9413039319279</v>
      </c>
      <c r="E226" s="112">
        <f t="shared" si="321"/>
        <v>14.879647611746982</v>
      </c>
      <c r="F226" s="113">
        <f t="shared" si="322"/>
        <v>16.286623024130908</v>
      </c>
      <c r="G226" s="179">
        <v>1872.9492863064165</v>
      </c>
      <c r="H226" s="180">
        <f t="shared" ref="H226:H231" si="327">+H225+G226</f>
        <v>3832.3329216031934</v>
      </c>
      <c r="I226" s="112">
        <f t="shared" si="323"/>
        <v>22.928879157492243</v>
      </c>
      <c r="J226" s="113">
        <f t="shared" si="324"/>
        <v>23.020675852211436</v>
      </c>
      <c r="K226" s="182">
        <f t="shared" si="308"/>
        <v>-779.61144940516192</v>
      </c>
      <c r="L226" s="182">
        <f t="shared" ref="L226:L231" si="328">+L225+K226</f>
        <v>-1636.3916176712651</v>
      </c>
      <c r="M226" s="112">
        <f t="shared" si="325"/>
        <v>36.324450817882806</v>
      </c>
      <c r="N226" s="113">
        <f t="shared" si="326"/>
        <v>33.386196744345241</v>
      </c>
      <c r="O226" s="207"/>
    </row>
    <row r="227" spans="1:15" x14ac:dyDescent="0.25">
      <c r="B227" s="206">
        <v>44642</v>
      </c>
      <c r="C227" s="184">
        <v>1058.2320434309793</v>
      </c>
      <c r="D227" s="119">
        <f t="shared" ref="D227:D231" si="329">+D226+C227</f>
        <v>3254.1733473629074</v>
      </c>
      <c r="E227" s="120">
        <f t="shared" si="321"/>
        <v>-3.2494659284005745</v>
      </c>
      <c r="F227" s="122">
        <f t="shared" si="322"/>
        <v>9.1213273330786659</v>
      </c>
      <c r="G227" s="184">
        <v>1818.9123121575753</v>
      </c>
      <c r="H227" s="185">
        <f t="shared" si="327"/>
        <v>5651.2452337607683</v>
      </c>
      <c r="I227" s="120">
        <f t="shared" si="323"/>
        <v>-5.5567659917113765</v>
      </c>
      <c r="J227" s="122">
        <f t="shared" si="324"/>
        <v>12.102836265570849</v>
      </c>
      <c r="K227" s="186">
        <f t="shared" ref="K227:K228" si="330">+C227-G227</f>
        <v>-760.68026872659607</v>
      </c>
      <c r="L227" s="187">
        <f t="shared" si="328"/>
        <v>-2397.0718863978609</v>
      </c>
      <c r="M227" s="120">
        <f t="shared" si="325"/>
        <v>-8.589440702914219</v>
      </c>
      <c r="N227" s="122">
        <f t="shared" si="326"/>
        <v>16.421189173144658</v>
      </c>
      <c r="O227" s="207"/>
    </row>
    <row r="228" spans="1:15" x14ac:dyDescent="0.25">
      <c r="B228" s="303">
        <v>44673</v>
      </c>
      <c r="C228" s="179">
        <v>970.90604499243716</v>
      </c>
      <c r="D228" s="111">
        <v>4225.0793923553447</v>
      </c>
      <c r="E228" s="112">
        <f t="shared" ref="E228" si="331">+((C228/C216)-1)*100</f>
        <v>18.665940205704491</v>
      </c>
      <c r="F228" s="113">
        <f t="shared" ref="F228" si="332">+((D228/D216)-1)*100</f>
        <v>11.176207110645109</v>
      </c>
      <c r="G228" s="179">
        <v>1698.9619799051154</v>
      </c>
      <c r="H228" s="180">
        <f t="shared" si="327"/>
        <v>7350.2072136658835</v>
      </c>
      <c r="I228" s="112">
        <f t="shared" ref="I228" si="333">+((G228/G216)-1)*100</f>
        <v>-0.46925387228239357</v>
      </c>
      <c r="J228" s="113">
        <f t="shared" ref="J228" si="334">+((H228/H216)-1)*100</f>
        <v>8.9226503912262167</v>
      </c>
      <c r="K228" s="202">
        <f t="shared" si="330"/>
        <v>-728.05593491267825</v>
      </c>
      <c r="L228" s="202">
        <f t="shared" si="328"/>
        <v>-3125.1278213105393</v>
      </c>
      <c r="M228" s="112">
        <f t="shared" ref="M228" si="335">+((K228/K216)-1)*100</f>
        <v>-18.084387042269135</v>
      </c>
      <c r="N228" s="113">
        <f t="shared" ref="N228" si="336">+((L228/L216)-1)*100</f>
        <v>6.0172872930603027</v>
      </c>
      <c r="O228" s="207"/>
    </row>
    <row r="229" spans="1:15" x14ac:dyDescent="0.25">
      <c r="B229" s="303">
        <v>44703</v>
      </c>
      <c r="C229" s="179">
        <v>1048.3007588774201</v>
      </c>
      <c r="D229" s="111">
        <f>+D228+C229</f>
        <v>5273.3801512327645</v>
      </c>
      <c r="E229" s="112">
        <f t="shared" ref="E229:E231" si="337">+((C229/C217)-1)*100</f>
        <v>17.561620864816561</v>
      </c>
      <c r="F229" s="113">
        <f t="shared" ref="F229:F231" si="338">+((D229/D217)-1)*100</f>
        <v>12.389727044437947</v>
      </c>
      <c r="G229" s="179">
        <v>1451.4641465786999</v>
      </c>
      <c r="H229" s="180">
        <f t="shared" si="327"/>
        <v>8801.6713602445834</v>
      </c>
      <c r="I229" s="112">
        <f t="shared" ref="I229:I231" si="339">+((G229/G217)-1)*100</f>
        <v>-9.7030361598516528</v>
      </c>
      <c r="J229" s="113">
        <f t="shared" ref="J229:J231" si="340">+((H229/H217)-1)*100</f>
        <v>5.3394479595998856</v>
      </c>
      <c r="K229" s="202">
        <f t="shared" ref="K229:K231" si="341">+C229-G229</f>
        <v>-403.16338770127982</v>
      </c>
      <c r="L229" s="202">
        <f t="shared" si="328"/>
        <v>-3528.2912090118189</v>
      </c>
      <c r="M229" s="112">
        <f t="shared" ref="M229:M231" si="342">+((K229/K217)-1)*100</f>
        <v>-43.67108854825468</v>
      </c>
      <c r="N229" s="113">
        <f t="shared" ref="N229:N231" si="343">+((L229/L217)-1)*100</f>
        <v>-3.6902762697458069</v>
      </c>
      <c r="O229" s="207"/>
    </row>
    <row r="230" spans="1:15" x14ac:dyDescent="0.25">
      <c r="B230" s="206">
        <v>44734</v>
      </c>
      <c r="C230" s="184">
        <v>1248.7728586166036</v>
      </c>
      <c r="D230" s="119">
        <f t="shared" si="329"/>
        <v>6522.1530098493677</v>
      </c>
      <c r="E230" s="120">
        <f t="shared" si="337"/>
        <v>24.00741091494114</v>
      </c>
      <c r="F230" s="122">
        <f t="shared" si="338"/>
        <v>14.442551987768383</v>
      </c>
      <c r="G230" s="184">
        <v>1226.4752538413468</v>
      </c>
      <c r="H230" s="185">
        <f t="shared" si="327"/>
        <v>10028.14661408593</v>
      </c>
      <c r="I230" s="120">
        <f t="shared" si="339"/>
        <v>-26.080518367506656</v>
      </c>
      <c r="J230" s="122">
        <f t="shared" si="340"/>
        <v>0.13390459125031118</v>
      </c>
      <c r="K230" s="186">
        <f>+C230-G230</f>
        <v>22.297604775256787</v>
      </c>
      <c r="L230" s="187">
        <f t="shared" si="328"/>
        <v>-3505.9936042365621</v>
      </c>
      <c r="M230" s="120">
        <f t="shared" si="342"/>
        <v>-103.41888358110045</v>
      </c>
      <c r="N230" s="122">
        <f t="shared" si="343"/>
        <v>-18.761380408898166</v>
      </c>
      <c r="O230" s="207"/>
    </row>
    <row r="231" spans="1:15" x14ac:dyDescent="0.25">
      <c r="B231" s="303">
        <v>44764</v>
      </c>
      <c r="C231" s="179">
        <v>1164.5985448183251</v>
      </c>
      <c r="D231" s="111">
        <f t="shared" si="329"/>
        <v>7686.7515546676932</v>
      </c>
      <c r="E231" s="112">
        <f t="shared" si="337"/>
        <v>5.4953599389122365</v>
      </c>
      <c r="F231" s="113">
        <f t="shared" si="338"/>
        <v>12.990676381894794</v>
      </c>
      <c r="G231" s="179">
        <v>1286.84388421319</v>
      </c>
      <c r="H231" s="180">
        <f t="shared" si="327"/>
        <v>11314.990498299121</v>
      </c>
      <c r="I231" s="112">
        <f t="shared" si="339"/>
        <v>-24.750184864155333</v>
      </c>
      <c r="J231" s="113">
        <f t="shared" si="340"/>
        <v>-3.4955013411421931</v>
      </c>
      <c r="K231" s="202">
        <f t="shared" si="341"/>
        <v>-122.24533939486491</v>
      </c>
      <c r="L231" s="202">
        <f t="shared" si="328"/>
        <v>-3628.238943631427</v>
      </c>
      <c r="M231" s="112">
        <f t="shared" si="342"/>
        <v>-79.832903344795398</v>
      </c>
      <c r="N231" s="113">
        <f t="shared" si="343"/>
        <v>-26.28281280091943</v>
      </c>
      <c r="O231" s="207"/>
    </row>
    <row r="232" spans="1:15" x14ac:dyDescent="0.25">
      <c r="B232" s="303">
        <v>44795</v>
      </c>
      <c r="C232" s="179">
        <v>1225.3706146436166</v>
      </c>
      <c r="D232" s="111">
        <f t="shared" ref="D232:D233" si="344">+D231+C232</f>
        <v>8912.1221693113093</v>
      </c>
      <c r="E232" s="112">
        <f t="shared" ref="E232:E233" si="345">+((C232/C220)-1)*100</f>
        <v>11.292625044144478</v>
      </c>
      <c r="F232" s="113">
        <f t="shared" ref="F232:F233" si="346">+((D232/D220)-1)*100</f>
        <v>12.754137115274954</v>
      </c>
      <c r="G232" s="179">
        <v>1485.8702363082909</v>
      </c>
      <c r="H232" s="180">
        <f t="shared" ref="H232:H233" si="347">+H231+G232</f>
        <v>12800.860734607411</v>
      </c>
      <c r="I232" s="112">
        <f t="shared" ref="I232:I233" si="348">+((G232/G220)-1)*100</f>
        <v>-11.904970432768669</v>
      </c>
      <c r="J232" s="113">
        <f t="shared" ref="J232:J233" si="349">+((H232/H220)-1)*100</f>
        <v>-4.5530995660755025</v>
      </c>
      <c r="K232" s="202">
        <f t="shared" ref="K232:K233" si="350">+C232-G232</f>
        <v>-260.49962166467435</v>
      </c>
      <c r="L232" s="202">
        <f t="shared" ref="L232:L233" si="351">+L231+K232</f>
        <v>-3888.7385652961011</v>
      </c>
      <c r="M232" s="112">
        <f t="shared" ref="M232:M233" si="352">+((K232/K220)-1)*100</f>
        <v>-55.518253487283012</v>
      </c>
      <c r="N232" s="113">
        <f t="shared" ref="N232:N233" si="353">+((L232/L220)-1)*100</f>
        <v>-29.391541988823878</v>
      </c>
      <c r="O232" s="207"/>
    </row>
    <row r="233" spans="1:15" x14ac:dyDescent="0.25">
      <c r="B233" s="206">
        <v>44826</v>
      </c>
      <c r="C233" s="184">
        <v>1079.8298985077095</v>
      </c>
      <c r="D233" s="119">
        <f t="shared" si="344"/>
        <v>9991.9520678190183</v>
      </c>
      <c r="E233" s="120">
        <f t="shared" si="345"/>
        <v>4.3861031311648091</v>
      </c>
      <c r="F233" s="122">
        <f t="shared" si="346"/>
        <v>11.785698714288028</v>
      </c>
      <c r="G233" s="184">
        <v>1284.363138823137</v>
      </c>
      <c r="H233" s="185">
        <f t="shared" si="347"/>
        <v>14085.223873430548</v>
      </c>
      <c r="I233" s="120">
        <f t="shared" si="348"/>
        <v>-15.836457849044915</v>
      </c>
      <c r="J233" s="122">
        <f t="shared" si="349"/>
        <v>-5.7058182916191242</v>
      </c>
      <c r="K233" s="186">
        <f t="shared" si="350"/>
        <v>-204.53324031542752</v>
      </c>
      <c r="L233" s="187">
        <f t="shared" si="351"/>
        <v>-4093.2718056115286</v>
      </c>
      <c r="M233" s="120">
        <f t="shared" si="352"/>
        <v>-58.392272779337603</v>
      </c>
      <c r="N233" s="122">
        <f t="shared" si="353"/>
        <v>-31.767927129735629</v>
      </c>
      <c r="O233" s="207"/>
    </row>
    <row r="234" spans="1:15" x14ac:dyDescent="0.25">
      <c r="B234" s="303">
        <v>44856</v>
      </c>
      <c r="C234" s="179">
        <v>1051.5638495329749</v>
      </c>
      <c r="D234" s="111">
        <f>+D233+C234</f>
        <v>11043.515917351993</v>
      </c>
      <c r="E234" s="112">
        <f t="shared" ref="E234:E237" si="354">+((C234/C222)-1)*100</f>
        <v>-11.806448685402838</v>
      </c>
      <c r="F234" s="113">
        <f t="shared" ref="F234:F239" si="355">+((D234/D222)-1)*100</f>
        <v>9.0090466063175825</v>
      </c>
      <c r="G234" s="179">
        <v>1335.6650258777895</v>
      </c>
      <c r="H234" s="180">
        <f t="shared" ref="H234:H236" si="356">+H233+G234</f>
        <v>15420.888899308338</v>
      </c>
      <c r="I234" s="112">
        <f t="shared" ref="I234:I241" si="357">+((G234/G222)-1)*100</f>
        <v>-21.166073516503879</v>
      </c>
      <c r="J234" s="113">
        <f t="shared" ref="J234" si="358">+((H234/H222)-1)*100</f>
        <v>-7.2807493947323003</v>
      </c>
      <c r="K234" s="202">
        <f t="shared" ref="K234:K241" si="359">+C234-G234</f>
        <v>-284.10117634481458</v>
      </c>
      <c r="L234" s="202">
        <f t="shared" ref="L234:L236" si="360">+L233+K234</f>
        <v>-4377.3729819563432</v>
      </c>
      <c r="M234" s="112">
        <f t="shared" ref="M234:M240" si="361">+((K234/K222)-1)*100</f>
        <v>-43.399429969119588</v>
      </c>
      <c r="N234" s="113">
        <f t="shared" ref="N234:N241" si="362">+((L234/L222)-1)*100</f>
        <v>-32.665994576968238</v>
      </c>
      <c r="O234" s="207"/>
    </row>
    <row r="235" spans="1:15" x14ac:dyDescent="0.25">
      <c r="B235" s="303">
        <v>44887</v>
      </c>
      <c r="C235" s="179">
        <v>995.33067660487575</v>
      </c>
      <c r="D235" s="111">
        <f t="shared" ref="D235:D236" si="363">+D234+C235</f>
        <v>12038.846593956869</v>
      </c>
      <c r="E235" s="112">
        <f t="shared" si="354"/>
        <v>-17.841016384409023</v>
      </c>
      <c r="F235" s="113">
        <f t="shared" si="355"/>
        <v>6.1411946317845301</v>
      </c>
      <c r="G235" s="179">
        <v>1444.5641504195742</v>
      </c>
      <c r="H235" s="180">
        <f t="shared" si="356"/>
        <v>16865.453049727912</v>
      </c>
      <c r="I235" s="112">
        <f t="shared" si="357"/>
        <v>-18.137758623436806</v>
      </c>
      <c r="J235" s="113">
        <f>+((H235/H223)-1)*100</f>
        <v>-8.3221784296583117</v>
      </c>
      <c r="K235" s="202">
        <f t="shared" si="359"/>
        <v>-449.23347381469841</v>
      </c>
      <c r="L235" s="202">
        <f t="shared" si="360"/>
        <v>-4826.6064557710415</v>
      </c>
      <c r="M235" s="112">
        <f t="shared" si="361"/>
        <v>-18.787651328045719</v>
      </c>
      <c r="N235" s="113">
        <f t="shared" si="362"/>
        <v>-31.577707695701907</v>
      </c>
      <c r="O235" s="207"/>
    </row>
    <row r="236" spans="1:15" ht="15.75" thickBot="1" x14ac:dyDescent="0.3">
      <c r="B236" s="313">
        <v>44917</v>
      </c>
      <c r="C236" s="189">
        <v>1067.5928431750358</v>
      </c>
      <c r="D236" s="91">
        <f t="shared" si="363"/>
        <v>13106.439437131905</v>
      </c>
      <c r="E236" s="92">
        <f t="shared" si="354"/>
        <v>-7.6704675204450012</v>
      </c>
      <c r="F236" s="94">
        <f t="shared" si="355"/>
        <v>4.8634316423402879</v>
      </c>
      <c r="G236" s="189">
        <v>1425.5633543297174</v>
      </c>
      <c r="H236" s="190">
        <f t="shared" si="356"/>
        <v>18291.016404057631</v>
      </c>
      <c r="I236" s="92">
        <f t="shared" si="357"/>
        <v>-36.386602320160002</v>
      </c>
      <c r="J236" s="94">
        <f t="shared" ref="J236:J241" si="364">+((H236/H224)-1)*100</f>
        <v>-11.36964337934293</v>
      </c>
      <c r="K236" s="191">
        <f t="shared" si="359"/>
        <v>-357.97051115468162</v>
      </c>
      <c r="L236" s="192">
        <f t="shared" si="360"/>
        <v>-5184.5769669257234</v>
      </c>
      <c r="M236" s="92">
        <f t="shared" si="361"/>
        <v>-66.998031055940089</v>
      </c>
      <c r="N236" s="94">
        <f t="shared" si="362"/>
        <v>-36.298311379858269</v>
      </c>
      <c r="O236" s="207"/>
    </row>
    <row r="237" spans="1:15" x14ac:dyDescent="0.25">
      <c r="A237" s="306"/>
      <c r="B237" s="315">
        <v>44949</v>
      </c>
      <c r="C237" s="174">
        <v>978.16921427385228</v>
      </c>
      <c r="D237" s="105">
        <f>C237</f>
        <v>978.16921427385228</v>
      </c>
      <c r="E237" s="106">
        <f t="shared" si="354"/>
        <v>-11.285494420938512</v>
      </c>
      <c r="F237" s="106">
        <f t="shared" si="355"/>
        <v>-11.285494420938512</v>
      </c>
      <c r="G237" s="174">
        <v>1423.3694642654602</v>
      </c>
      <c r="H237" s="175">
        <f>G237</f>
        <v>1423.3694642654602</v>
      </c>
      <c r="I237" s="106">
        <f t="shared" si="357"/>
        <v>-27.356264560723929</v>
      </c>
      <c r="J237" s="106">
        <f t="shared" si="364"/>
        <v>-27.356264560723929</v>
      </c>
      <c r="K237" s="176">
        <v>-445.20024999160813</v>
      </c>
      <c r="L237" s="177">
        <f>K237</f>
        <v>-445.20024999160813</v>
      </c>
      <c r="M237" s="106">
        <f t="shared" si="361"/>
        <v>-48.037983781466856</v>
      </c>
      <c r="N237" s="107">
        <f t="shared" si="362"/>
        <v>-48.037983781466856</v>
      </c>
      <c r="O237" s="207"/>
    </row>
    <row r="238" spans="1:15" x14ac:dyDescent="0.25">
      <c r="A238" s="306"/>
      <c r="B238" s="204">
        <v>44980</v>
      </c>
      <c r="C238" s="179">
        <v>981.96028792620268</v>
      </c>
      <c r="D238" s="111">
        <f>+D237+C238</f>
        <v>1960.129502200055</v>
      </c>
      <c r="E238" s="112">
        <f>+((C238/C226)-1)*100</f>
        <v>-10.18692898168776</v>
      </c>
      <c r="F238" s="113">
        <f t="shared" si="355"/>
        <v>-10.738529363678428</v>
      </c>
      <c r="G238" s="180">
        <v>1021.0436136907641</v>
      </c>
      <c r="H238" s="180">
        <f t="shared" ref="H238:H240" si="365">+H237+G238</f>
        <v>2444.4130779562242</v>
      </c>
      <c r="I238" s="112">
        <f t="shared" si="357"/>
        <v>-45.484716475995377</v>
      </c>
      <c r="J238" s="112">
        <f t="shared" si="364"/>
        <v>-36.216056173594538</v>
      </c>
      <c r="K238" s="181">
        <f t="shared" si="359"/>
        <v>-39.083325764561437</v>
      </c>
      <c r="L238" s="182">
        <f t="shared" ref="L238" si="366">+L237+K238</f>
        <v>-484.28357575616957</v>
      </c>
      <c r="M238" s="112">
        <f t="shared" si="361"/>
        <v>-94.986819935189288</v>
      </c>
      <c r="N238" s="113">
        <f t="shared" si="362"/>
        <v>-70.405398651127939</v>
      </c>
      <c r="O238" s="207"/>
    </row>
    <row r="239" spans="1:15" x14ac:dyDescent="0.25">
      <c r="B239" s="206">
        <v>45008</v>
      </c>
      <c r="C239" s="325">
        <v>1037.4546018517647</v>
      </c>
      <c r="D239" s="119">
        <f t="shared" ref="D239" si="367">+D238+C239</f>
        <v>2997.5841040518198</v>
      </c>
      <c r="E239" s="120">
        <f t="shared" ref="E239:E240" si="368">+((C239/C227)-1)*100</f>
        <v>-1.9634107385229416</v>
      </c>
      <c r="F239" s="122">
        <f t="shared" si="355"/>
        <v>-7.8849285493355907</v>
      </c>
      <c r="G239" s="184">
        <v>1449.5424020103417</v>
      </c>
      <c r="H239" s="185">
        <f t="shared" si="365"/>
        <v>3893.9554799665657</v>
      </c>
      <c r="I239" s="120">
        <f t="shared" si="357"/>
        <v>-20.307186205644555</v>
      </c>
      <c r="J239" s="122">
        <f t="shared" si="364"/>
        <v>-31.095620188203522</v>
      </c>
      <c r="K239" s="186">
        <f t="shared" si="359"/>
        <v>-412.08780015857701</v>
      </c>
      <c r="L239" s="187">
        <f>+L238+K239</f>
        <v>-896.37137591474652</v>
      </c>
      <c r="M239" s="120">
        <f t="shared" si="361"/>
        <v>-45.826411292562433</v>
      </c>
      <c r="N239" s="122">
        <f t="shared" si="362"/>
        <v>-62.605569695210697</v>
      </c>
      <c r="O239" s="207"/>
    </row>
    <row r="240" spans="1:15" x14ac:dyDescent="0.25">
      <c r="B240" s="303">
        <v>45039</v>
      </c>
      <c r="C240" s="179">
        <v>848.6106835552755</v>
      </c>
      <c r="D240" s="111">
        <v>3846.1947876070944</v>
      </c>
      <c r="E240" s="112">
        <f t="shared" si="368"/>
        <v>-12.596003708897941</v>
      </c>
      <c r="F240" s="113">
        <f>+((D240/D228)-1)*100</f>
        <v>-8.9675144432501241</v>
      </c>
      <c r="G240" s="179">
        <v>1431.1968085591518</v>
      </c>
      <c r="H240" s="180">
        <f t="shared" si="365"/>
        <v>5325.1522885257173</v>
      </c>
      <c r="I240" s="112">
        <f t="shared" si="357"/>
        <v>-15.760515803945063</v>
      </c>
      <c r="J240" s="113">
        <f t="shared" si="364"/>
        <v>-27.55099096220145</v>
      </c>
      <c r="K240" s="202">
        <f t="shared" si="359"/>
        <v>-582.5861250038763</v>
      </c>
      <c r="L240" s="202">
        <f>+L239+K240</f>
        <v>-1478.9575009186228</v>
      </c>
      <c r="M240" s="112">
        <f t="shared" si="361"/>
        <v>-19.980581564279031</v>
      </c>
      <c r="N240" s="113">
        <f t="shared" si="362"/>
        <v>-52.675295684436549</v>
      </c>
      <c r="O240" s="207"/>
    </row>
    <row r="241" spans="1:15" x14ac:dyDescent="0.25">
      <c r="B241" s="204">
        <v>45069</v>
      </c>
      <c r="C241" s="179">
        <v>1019.4882810840827</v>
      </c>
      <c r="D241" s="111">
        <f t="shared" ref="D241:D242" si="369">+D240+C241</f>
        <v>4865.6830686911771</v>
      </c>
      <c r="E241" s="112">
        <f>+((C241/C229)-1)*100</f>
        <v>-2.7484934594716348</v>
      </c>
      <c r="F241" s="113">
        <f>+((D241/D229)-1)*100</f>
        <v>-7.7312287536539408</v>
      </c>
      <c r="G241" s="179">
        <v>1466.2646603932596</v>
      </c>
      <c r="H241" s="180">
        <f>+H240+G241</f>
        <v>6791.4169489189771</v>
      </c>
      <c r="I241" s="112">
        <f t="shared" si="357"/>
        <v>1.0196954467974084</v>
      </c>
      <c r="J241" s="113">
        <f t="shared" si="364"/>
        <v>-22.839462291281741</v>
      </c>
      <c r="K241" s="202">
        <f t="shared" si="359"/>
        <v>-446.77637930917695</v>
      </c>
      <c r="L241" s="202">
        <f>+L240+K241</f>
        <v>-1925.7338802277998</v>
      </c>
      <c r="M241" s="112">
        <f>+((K241/K229)-1)*100</f>
        <v>10.817696481956297</v>
      </c>
      <c r="N241" s="113">
        <f t="shared" si="362"/>
        <v>-45.420211480583916</v>
      </c>
      <c r="O241" s="207"/>
    </row>
    <row r="242" spans="1:15" x14ac:dyDescent="0.25">
      <c r="B242" s="206">
        <v>45100</v>
      </c>
      <c r="C242" s="184">
        <v>1005.3431602556694</v>
      </c>
      <c r="D242" s="119">
        <f t="shared" si="369"/>
        <v>5871.0262289468465</v>
      </c>
      <c r="E242" s="120">
        <f t="shared" ref="E242" si="370">+((C242/C230)-1)*100</f>
        <v>-19.493512905990507</v>
      </c>
      <c r="F242" s="122">
        <f t="shared" ref="F242:F243" si="371">+((D242/D230)-1)*100</f>
        <v>-9.9833104178823859</v>
      </c>
      <c r="G242" s="184">
        <v>1369.0863464942991</v>
      </c>
      <c r="H242" s="185">
        <f t="shared" ref="H242:H243" si="372">+H241+G242</f>
        <v>8160.5032954132766</v>
      </c>
      <c r="I242" s="120">
        <f>+((G242/G230)-1)*100</f>
        <v>11.627718717217594</v>
      </c>
      <c r="J242" s="122">
        <f t="shared" ref="J242:J243" si="373">+((H242/H230)-1)*100</f>
        <v>-18.624012896354024</v>
      </c>
      <c r="K242" s="186">
        <f>+C242-G242</f>
        <v>-363.74318623862962</v>
      </c>
      <c r="L242" s="187">
        <f>+L241+K242</f>
        <v>-2289.4770664664293</v>
      </c>
      <c r="M242" s="316">
        <f>+((K242/K230)-1)*100</f>
        <v>-1731.3105820328663</v>
      </c>
      <c r="N242" s="122">
        <f t="shared" ref="N242:N243" si="374">+((L242/L230)-1)*100</f>
        <v>-34.698196149020987</v>
      </c>
      <c r="O242" s="207"/>
    </row>
    <row r="243" spans="1:15" x14ac:dyDescent="0.25">
      <c r="A243" s="306"/>
      <c r="B243" s="204">
        <v>45130</v>
      </c>
      <c r="C243" s="179">
        <v>1020.4368441837171</v>
      </c>
      <c r="D243" s="111">
        <f>+D242+C243</f>
        <v>6891.4630731305633</v>
      </c>
      <c r="E243" s="112">
        <f>+((C243/C231)-1)*100</f>
        <v>-12.378660550112308</v>
      </c>
      <c r="F243" s="112">
        <f t="shared" si="371"/>
        <v>-10.346223315285897</v>
      </c>
      <c r="G243" s="179">
        <v>1387.5562815531271</v>
      </c>
      <c r="H243" s="180">
        <f t="shared" si="372"/>
        <v>9548.0595769664033</v>
      </c>
      <c r="I243" s="112">
        <f t="shared" ref="I243" si="375">+((G243/G231)-1)*100</f>
        <v>7.8263104464699973</v>
      </c>
      <c r="J243" s="113">
        <f t="shared" si="373"/>
        <v>-15.615840964235229</v>
      </c>
      <c r="K243" s="202">
        <f t="shared" ref="K243" si="376">+C243-G243</f>
        <v>-367.11943736940998</v>
      </c>
      <c r="L243" s="202">
        <f t="shared" ref="L243" si="377">+L242+K243</f>
        <v>-2656.596503835839</v>
      </c>
      <c r="M243" s="112">
        <f t="shared" ref="M243" si="378">+((K243/K231)-1)*100</f>
        <v>200.313647282353</v>
      </c>
      <c r="N243" s="113">
        <f t="shared" si="374"/>
        <v>-26.780001397126608</v>
      </c>
      <c r="O243" s="207"/>
    </row>
    <row r="244" spans="1:15" x14ac:dyDescent="0.25">
      <c r="B244" s="204">
        <v>45161</v>
      </c>
      <c r="C244" s="179">
        <v>1118.6450490874095</v>
      </c>
      <c r="D244" s="111">
        <f>+D243+C244</f>
        <v>8010.1081222179728</v>
      </c>
      <c r="E244" s="112">
        <f>+((C244/C232)-1)*100</f>
        <v>-8.7096560241284102</v>
      </c>
      <c r="F244" s="113">
        <f t="shared" ref="F244:F245" si="379">+((D244/D232)-1)*100</f>
        <v>-10.121203793630674</v>
      </c>
      <c r="G244" s="179">
        <v>1426.0216959381046</v>
      </c>
      <c r="H244" s="180">
        <f t="shared" ref="H244" si="380">+H243+G244</f>
        <v>10974.081272904508</v>
      </c>
      <c r="I244" s="112">
        <f t="shared" ref="I244" si="381">+((G244/G232)-1)*100</f>
        <v>-4.0278443505862738</v>
      </c>
      <c r="J244" s="113">
        <f t="shared" ref="J244:J245" si="382">+((H244/H232)-1)*100</f>
        <v>-14.270754909192663</v>
      </c>
      <c r="K244" s="201">
        <f t="shared" ref="K244" si="383">+C244-G244</f>
        <v>-307.37664685069512</v>
      </c>
      <c r="L244" s="202">
        <f t="shared" ref="L244" si="384">+L243+K244</f>
        <v>-2963.9731506865342</v>
      </c>
      <c r="M244" s="112">
        <f t="shared" ref="M244" si="385">+((K244/K232)-1)*100</f>
        <v>17.995045400243527</v>
      </c>
      <c r="N244" s="113">
        <f t="shared" ref="N244:N245" si="386">+((L244/L232)-1)*100</f>
        <v>-23.780601320499215</v>
      </c>
      <c r="O244" s="207"/>
    </row>
    <row r="245" spans="1:15" x14ac:dyDescent="0.25">
      <c r="B245" s="206">
        <v>45192</v>
      </c>
      <c r="C245" s="184">
        <v>971.90934130008839</v>
      </c>
      <c r="D245" s="119">
        <f t="shared" ref="D245" si="387">+D244+C245</f>
        <v>8982.017463518061</v>
      </c>
      <c r="E245" s="120">
        <f t="shared" ref="E245" si="388">+((C245/C233)-1)*100</f>
        <v>-9.9942182890808908</v>
      </c>
      <c r="F245" s="122">
        <f t="shared" si="379"/>
        <v>-10.10748047474771</v>
      </c>
      <c r="G245" s="184">
        <v>1349.281943822426</v>
      </c>
      <c r="H245" s="185">
        <f>+H244+G245</f>
        <v>12323.363216726935</v>
      </c>
      <c r="I245" s="120">
        <f>+((G245/G233)-1)*100</f>
        <v>5.0545521774141067</v>
      </c>
      <c r="J245" s="122">
        <f t="shared" si="382"/>
        <v>-12.508574038550236</v>
      </c>
      <c r="K245" s="186">
        <f>+C245-G245</f>
        <v>-377.37260252233762</v>
      </c>
      <c r="L245" s="187">
        <f>+L244+K245</f>
        <v>-3341.3457532088719</v>
      </c>
      <c r="M245" s="316">
        <f>+((K245/K233)-1)*100</f>
        <v>84.504289835901631</v>
      </c>
      <c r="N245" s="122">
        <f t="shared" si="386"/>
        <v>-18.369805087749846</v>
      </c>
      <c r="O245" s="207"/>
    </row>
    <row r="246" spans="1:15" x14ac:dyDescent="0.25">
      <c r="B246" s="303">
        <v>45222</v>
      </c>
      <c r="C246" s="179">
        <v>927.95945950763553</v>
      </c>
      <c r="D246" s="111">
        <f>+D245+C246</f>
        <v>9909.976923025697</v>
      </c>
      <c r="E246" s="112">
        <f>+((C246/C234)-1)*100</f>
        <v>-11.754339984227791</v>
      </c>
      <c r="F246" s="113">
        <f>+((D246/D234)-1)*100</f>
        <v>-10.264294476591795</v>
      </c>
      <c r="G246" s="179">
        <v>1610.4858515561652</v>
      </c>
      <c r="H246" s="180">
        <f>+H245+G246</f>
        <v>13933.8490682831</v>
      </c>
      <c r="I246" s="112">
        <f>+((G246/G234)-1)*100</f>
        <v>20.575579981048421</v>
      </c>
      <c r="J246" s="113">
        <f>+((H246/H234)-1)*100</f>
        <v>-9.6430227902876364</v>
      </c>
      <c r="K246" s="201">
        <f t="shared" ref="K246:K253" si="389">+C246-G246</f>
        <v>-682.52639204852971</v>
      </c>
      <c r="L246" s="202">
        <f>+L245+K246</f>
        <v>-4023.8721452574018</v>
      </c>
      <c r="M246" s="112">
        <f>+((K246/K234)-1)*100</f>
        <v>140.24060752925047</v>
      </c>
      <c r="N246" s="113">
        <f>+((L246/L234)-1)*100</f>
        <v>-8.0756389312969681</v>
      </c>
      <c r="O246" s="207"/>
    </row>
    <row r="247" spans="1:15" x14ac:dyDescent="0.25">
      <c r="B247" s="204">
        <v>45253</v>
      </c>
      <c r="C247" s="179">
        <v>998.97264937358932</v>
      </c>
      <c r="D247" s="111">
        <f t="shared" ref="D247:D248" si="390">+D246+C247</f>
        <v>10908.949572399286</v>
      </c>
      <c r="E247" s="112">
        <f t="shared" ref="E247:E249" si="391">+((C247/C235)-1)*100</f>
        <v>0.36590580942772455</v>
      </c>
      <c r="F247" s="113">
        <f t="shared" ref="F247:F249" si="392">+((D247/D235)-1)*100</f>
        <v>-9.3854258606863254</v>
      </c>
      <c r="G247" s="179">
        <v>1388.7052070763218</v>
      </c>
      <c r="H247" s="180">
        <f t="shared" ref="H247:H248" si="393">+H246+G247</f>
        <v>15322.554275359422</v>
      </c>
      <c r="I247" s="112">
        <f t="shared" ref="I247:I253" si="394">+((G247/G235)-1)*100</f>
        <v>-3.8668371582548322</v>
      </c>
      <c r="J247" s="113">
        <f>+((H247/H235)-1)*100</f>
        <v>-9.1482794433048511</v>
      </c>
      <c r="K247" s="202">
        <f t="shared" si="389"/>
        <v>-389.73255770273249</v>
      </c>
      <c r="L247" s="202">
        <f t="shared" ref="L247" si="395">+L246+K247</f>
        <v>-4413.6047029601341</v>
      </c>
      <c r="M247" s="112">
        <f t="shared" ref="M247:M248" si="396">+((K247/K235)-1)*100</f>
        <v>-13.244987201579084</v>
      </c>
      <c r="N247" s="113">
        <f t="shared" ref="N247:N253" si="397">+((L247/L235)-1)*100</f>
        <v>-8.5567728919993531</v>
      </c>
      <c r="O247" s="207"/>
    </row>
    <row r="248" spans="1:15" ht="15.75" thickBot="1" x14ac:dyDescent="0.3">
      <c r="B248" s="206">
        <v>45283</v>
      </c>
      <c r="C248" s="189">
        <v>1001.7603503451659</v>
      </c>
      <c r="D248" s="91">
        <f t="shared" si="390"/>
        <v>11910.709922744452</v>
      </c>
      <c r="E248" s="92">
        <f t="shared" si="391"/>
        <v>-6.1664419399893315</v>
      </c>
      <c r="F248" s="94">
        <f t="shared" si="392"/>
        <v>-9.1232216050976191</v>
      </c>
      <c r="G248" s="189">
        <v>1488.5760792325318</v>
      </c>
      <c r="H248" s="190">
        <f t="shared" si="393"/>
        <v>16811.130354591955</v>
      </c>
      <c r="I248" s="92">
        <f t="shared" si="394"/>
        <v>4.4201981421192027</v>
      </c>
      <c r="J248" s="94">
        <f t="shared" ref="J248:J253" si="398">+((H248/H236)-1)*100</f>
        <v>-8.0907808334663258</v>
      </c>
      <c r="K248" s="191">
        <f t="shared" si="389"/>
        <v>-486.81572888736594</v>
      </c>
      <c r="L248" s="192">
        <f>+L247+K248</f>
        <v>-4900.4204318475004</v>
      </c>
      <c r="M248" s="92">
        <f t="shared" si="396"/>
        <v>35.993249085539716</v>
      </c>
      <c r="N248" s="94">
        <f t="shared" si="397"/>
        <v>-5.4808046421329966</v>
      </c>
      <c r="O248" s="207"/>
    </row>
    <row r="249" spans="1:15" x14ac:dyDescent="0.25">
      <c r="A249" s="306"/>
      <c r="B249" s="315">
        <v>45315</v>
      </c>
      <c r="C249" s="174">
        <v>970.72395980169608</v>
      </c>
      <c r="D249" s="105">
        <f>C249</f>
        <v>970.72395980169608</v>
      </c>
      <c r="E249" s="106">
        <f t="shared" si="391"/>
        <v>-0.76114177010602191</v>
      </c>
      <c r="F249" s="107">
        <f t="shared" si="392"/>
        <v>-0.76114177010602191</v>
      </c>
      <c r="G249" s="174">
        <v>1511.7878527536629</v>
      </c>
      <c r="H249" s="175">
        <f>G249</f>
        <v>1511.7878527536629</v>
      </c>
      <c r="I249" s="106">
        <f t="shared" si="394"/>
        <v>6.211907077396206</v>
      </c>
      <c r="J249" s="106">
        <f t="shared" si="398"/>
        <v>6.211907077396206</v>
      </c>
      <c r="K249" s="176">
        <f>+C249-G249</f>
        <v>-541.06389295196686</v>
      </c>
      <c r="L249" s="177">
        <f>K249</f>
        <v>-541.06389295196686</v>
      </c>
      <c r="M249" s="106">
        <f>+((K249/K237)-1)*100</f>
        <v>21.532701961008716</v>
      </c>
      <c r="N249" s="107">
        <f t="shared" si="397"/>
        <v>21.532701961008716</v>
      </c>
      <c r="O249" s="207"/>
    </row>
    <row r="250" spans="1:15" x14ac:dyDescent="0.25">
      <c r="A250" s="306"/>
      <c r="B250" s="204">
        <v>45346</v>
      </c>
      <c r="C250" s="179">
        <v>1059.3185622998949</v>
      </c>
      <c r="D250" s="111">
        <f>+D249+C250</f>
        <v>2030.042522101591</v>
      </c>
      <c r="E250" s="112">
        <f>+((C250/C238)-1)*100</f>
        <v>7.8779432656146176</v>
      </c>
      <c r="F250" s="113">
        <f>+((D250/D238)-1)*100</f>
        <v>3.5667551466913583</v>
      </c>
      <c r="G250" s="179">
        <v>1378.4196626938106</v>
      </c>
      <c r="H250" s="180">
        <f t="shared" ref="H250:H252" si="399">+H249+G250</f>
        <v>2890.2075154474733</v>
      </c>
      <c r="I250" s="112">
        <f t="shared" si="394"/>
        <v>35.001056194968982</v>
      </c>
      <c r="J250" s="113">
        <f t="shared" si="398"/>
        <v>18.237279186215872</v>
      </c>
      <c r="K250" s="181">
        <f t="shared" si="389"/>
        <v>-319.10110039391566</v>
      </c>
      <c r="L250" s="182">
        <f t="shared" ref="L250" si="400">+L249+K250</f>
        <v>-860.16499334588252</v>
      </c>
      <c r="M250" s="112">
        <f t="shared" ref="M250:M252" si="401">+((K250/K238)-1)*100</f>
        <v>716.46352799192596</v>
      </c>
      <c r="N250" s="113">
        <f t="shared" si="397"/>
        <v>77.615974690614806</v>
      </c>
      <c r="O250" s="207"/>
    </row>
    <row r="251" spans="1:15" x14ac:dyDescent="0.25">
      <c r="B251" s="206">
        <v>45375</v>
      </c>
      <c r="C251" s="184">
        <v>1148.4812078626312</v>
      </c>
      <c r="D251" s="119">
        <f t="shared" ref="D251:D253" si="402">+D250+C251</f>
        <v>3178.5237299642222</v>
      </c>
      <c r="E251" s="120">
        <f t="shared" ref="E251:E252" si="403">+((C251/C239)-1)*100</f>
        <v>10.701827898078031</v>
      </c>
      <c r="F251" s="122">
        <f t="shared" ref="F251" si="404">+((D251/D239)-1)*100</f>
        <v>6.0361817927919725</v>
      </c>
      <c r="G251" s="184">
        <v>1507.6996834532686</v>
      </c>
      <c r="H251" s="185">
        <f t="shared" si="399"/>
        <v>4397.9071989007416</v>
      </c>
      <c r="I251" s="120">
        <f t="shared" si="394"/>
        <v>4.0121131580745484</v>
      </c>
      <c r="J251" s="122">
        <f t="shared" si="398"/>
        <v>12.941897295099603</v>
      </c>
      <c r="K251" s="186">
        <f t="shared" si="389"/>
        <v>-359.21847559063735</v>
      </c>
      <c r="L251" s="187">
        <f>+L250+K251</f>
        <v>-1219.3834689365199</v>
      </c>
      <c r="M251" s="120">
        <f>+((K251/K239)-1)*100</f>
        <v>-12.829626246541348</v>
      </c>
      <c r="N251" s="122">
        <f t="shared" si="397"/>
        <v>36.035520734041704</v>
      </c>
      <c r="O251" s="207"/>
    </row>
    <row r="252" spans="1:15" x14ac:dyDescent="0.25">
      <c r="B252" s="303">
        <v>45406</v>
      </c>
      <c r="C252" s="179">
        <v>877.57873925960553</v>
      </c>
      <c r="D252" s="111">
        <f t="shared" si="402"/>
        <v>4056.1024692238279</v>
      </c>
      <c r="E252" s="112">
        <f t="shared" si="403"/>
        <v>3.4135860254513428</v>
      </c>
      <c r="F252" s="113">
        <f>+((D252/D240)-1)*100</f>
        <v>5.4575416277168776</v>
      </c>
      <c r="G252" s="179">
        <v>1435.2460605667366</v>
      </c>
      <c r="H252" s="180">
        <f t="shared" si="399"/>
        <v>5833.1532594674782</v>
      </c>
      <c r="I252" s="112">
        <f t="shared" si="394"/>
        <v>0.28292768565221227</v>
      </c>
      <c r="J252" s="113">
        <f t="shared" si="398"/>
        <v>9.5396515144997363</v>
      </c>
      <c r="K252" s="202">
        <f t="shared" si="389"/>
        <v>-557.66732130713103</v>
      </c>
      <c r="L252" s="202">
        <f>+L251+K252</f>
        <v>-1777.0507902436509</v>
      </c>
      <c r="M252" s="112">
        <f t="shared" si="401"/>
        <v>-4.2772738016339629</v>
      </c>
      <c r="N252" s="113">
        <f t="shared" si="397"/>
        <v>20.155635921916204</v>
      </c>
      <c r="O252" s="207"/>
    </row>
    <row r="253" spans="1:15" x14ac:dyDescent="0.25">
      <c r="B253" s="303">
        <v>45436</v>
      </c>
      <c r="C253" s="179">
        <v>1011.2546937501978</v>
      </c>
      <c r="D253" s="111">
        <f t="shared" si="402"/>
        <v>5067.3571629740254</v>
      </c>
      <c r="E253" s="112">
        <f>+((C253/C241)-1)*100</f>
        <v>-0.80761961531619075</v>
      </c>
      <c r="F253" s="113">
        <f>+((D253/D241)-1)*100</f>
        <v>4.1448259460330261</v>
      </c>
      <c r="G253" s="179">
        <v>1404.5956093616087</v>
      </c>
      <c r="H253" s="180">
        <f>+H252+G253</f>
        <v>7237.7488688290869</v>
      </c>
      <c r="I253" s="112">
        <f t="shared" si="394"/>
        <v>-4.2058608310938217</v>
      </c>
      <c r="J253" s="113">
        <f t="shared" si="398"/>
        <v>6.5719999709509036</v>
      </c>
      <c r="K253" s="202">
        <f t="shared" si="389"/>
        <v>-393.34091561141088</v>
      </c>
      <c r="L253" s="202">
        <f>+L252+K253</f>
        <v>-2170.3917058550619</v>
      </c>
      <c r="M253" s="112">
        <f>+((K253/K241)-1)*100</f>
        <v>-11.960225780152046</v>
      </c>
      <c r="N253" s="113">
        <f t="shared" si="397"/>
        <v>12.704653957602963</v>
      </c>
      <c r="O253" s="207"/>
    </row>
    <row r="254" spans="1:15" x14ac:dyDescent="0.25">
      <c r="B254" s="206">
        <v>45467</v>
      </c>
      <c r="C254" s="184">
        <v>1077.0243072183061</v>
      </c>
      <c r="D254" s="119">
        <f t="shared" ref="D254" si="405">+D253+C254</f>
        <v>6144.3814701923311</v>
      </c>
      <c r="E254" s="120">
        <f t="shared" ref="E254" si="406">+((C254/C242)-1)*100</f>
        <v>7.1300178681682702</v>
      </c>
      <c r="F254" s="122">
        <f t="shared" ref="F254:F256" si="407">+((D254/D242)-1)*100</f>
        <v>4.6560044289653879</v>
      </c>
      <c r="G254" s="184">
        <v>1446.621209252268</v>
      </c>
      <c r="H254" s="185">
        <f t="shared" ref="H254:H256" si="408">+H253+G254</f>
        <v>8684.3700780813542</v>
      </c>
      <c r="I254" s="120">
        <f t="shared" ref="I254:I256" si="409">+((G254/G242)-1)*100</f>
        <v>5.6632558608524342</v>
      </c>
      <c r="J254" s="122">
        <f t="shared" ref="J254:J256" si="410">+((H254/H242)-1)*100</f>
        <v>6.4195401154059306</v>
      </c>
      <c r="K254" s="186">
        <f t="shared" ref="K254:K256" si="411">+C254-G254</f>
        <v>-369.5969020339619</v>
      </c>
      <c r="L254" s="187">
        <f>+L253+K254</f>
        <v>-2539.988607889024</v>
      </c>
      <c r="M254" s="120">
        <f>+((K254/K242)-1)*100</f>
        <v>1.6092990925449246</v>
      </c>
      <c r="N254" s="122">
        <f t="shared" ref="N254:N256" si="412">+((L254/L242)-1)*100</f>
        <v>10.94186725395916</v>
      </c>
      <c r="O254" s="207"/>
    </row>
    <row r="255" spans="1:15" x14ac:dyDescent="0.25">
      <c r="A255" s="306"/>
      <c r="B255" s="303">
        <v>45497</v>
      </c>
      <c r="C255" s="179">
        <v>1130.2795584462635</v>
      </c>
      <c r="D255" s="111">
        <f>+D254+C255</f>
        <v>7274.6610286385949</v>
      </c>
      <c r="E255" s="112">
        <f>+((C255/C243)-1)*100</f>
        <v>10.764283442785082</v>
      </c>
      <c r="F255" s="112">
        <f t="shared" si="407"/>
        <v>5.5604731744424374</v>
      </c>
      <c r="G255" s="179">
        <v>1734.1215798577123</v>
      </c>
      <c r="H255" s="180">
        <f t="shared" si="408"/>
        <v>10418.491657939066</v>
      </c>
      <c r="I255" s="112">
        <f t="shared" si="409"/>
        <v>24.97666602155164</v>
      </c>
      <c r="J255" s="113">
        <f t="shared" si="410"/>
        <v>9.1163243584327915</v>
      </c>
      <c r="K255" s="202">
        <f t="shared" si="411"/>
        <v>-603.84202141144874</v>
      </c>
      <c r="L255" s="202">
        <f t="shared" ref="L255:L256" si="413">+L254+K255</f>
        <v>-3143.8306293004725</v>
      </c>
      <c r="M255" s="112">
        <f t="shared" ref="M255:M256" si="414">+((K255/K243)-1)*100</f>
        <v>64.481081616999546</v>
      </c>
      <c r="N255" s="113">
        <f t="shared" si="412"/>
        <v>18.340539286305614</v>
      </c>
      <c r="O255" s="207"/>
    </row>
    <row r="256" spans="1:15" x14ac:dyDescent="0.25">
      <c r="B256" s="204">
        <v>45528</v>
      </c>
      <c r="C256" s="179">
        <v>1231.6821030552205</v>
      </c>
      <c r="D256" s="111">
        <f>+D255+C256</f>
        <v>8506.3431316938149</v>
      </c>
      <c r="E256" s="112">
        <f>+((C256/C244)-1)*100</f>
        <v>10.104818687574468</v>
      </c>
      <c r="F256" s="113">
        <f t="shared" si="407"/>
        <v>6.1951100023158734</v>
      </c>
      <c r="G256" s="179">
        <v>1654.0274199404437</v>
      </c>
      <c r="H256" s="180">
        <f t="shared" si="408"/>
        <v>12072.519077879509</v>
      </c>
      <c r="I256" s="112">
        <f t="shared" si="409"/>
        <v>15.988937941953685</v>
      </c>
      <c r="J256" s="113">
        <f t="shared" si="410"/>
        <v>10.009382814460221</v>
      </c>
      <c r="K256" s="201">
        <f t="shared" si="411"/>
        <v>-422.34531688522316</v>
      </c>
      <c r="L256" s="202">
        <f t="shared" si="413"/>
        <v>-3566.1759461856955</v>
      </c>
      <c r="M256" s="112">
        <f t="shared" si="414"/>
        <v>37.403189608731992</v>
      </c>
      <c r="N256" s="113">
        <f t="shared" si="412"/>
        <v>20.317417361209067</v>
      </c>
      <c r="O256" s="207"/>
    </row>
    <row r="257" spans="1:15" x14ac:dyDescent="0.25">
      <c r="B257" s="206">
        <v>45559</v>
      </c>
      <c r="C257" s="184">
        <v>1011.7372962546182</v>
      </c>
      <c r="D257" s="119">
        <f t="shared" ref="D257" si="415">+D256+C257</f>
        <v>9518.0804279484328</v>
      </c>
      <c r="E257" s="120">
        <f t="shared" ref="E257" si="416">+((C257/C245)-1)*100</f>
        <v>4.0979084429061396</v>
      </c>
      <c r="F257" s="122">
        <f t="shared" ref="F257" si="417">+((D257/D245)-1)*100</f>
        <v>5.9681799396146706</v>
      </c>
      <c r="G257" s="184">
        <v>1645.7399723713993</v>
      </c>
      <c r="H257" s="185">
        <f t="shared" ref="H257" si="418">+H256+G257</f>
        <v>13718.259050250908</v>
      </c>
      <c r="I257" s="120">
        <f t="shared" ref="I257" si="419">+((G257/G245)-1)*100</f>
        <v>21.971540485387919</v>
      </c>
      <c r="J257" s="122">
        <f t="shared" ref="J257" si="420">+((H257/H245)-1)*100</f>
        <v>11.319116453782939</v>
      </c>
      <c r="K257" s="186">
        <f t="shared" ref="K257:K260" si="421">+C257-G257</f>
        <v>-634.00267611678112</v>
      </c>
      <c r="L257" s="187">
        <f>+L256+K257</f>
        <v>-4200.1786223024765</v>
      </c>
      <c r="M257" s="120">
        <f>+((K257/K245)-1)*100</f>
        <v>68.004426362471008</v>
      </c>
      <c r="N257" s="122">
        <f t="shared" ref="N257" si="422">+((L257/L245)-1)*100</f>
        <v>25.703202617353259</v>
      </c>
      <c r="O257" s="207"/>
    </row>
    <row r="258" spans="1:15" x14ac:dyDescent="0.25">
      <c r="B258" s="204">
        <v>45589</v>
      </c>
      <c r="C258" s="179">
        <v>1157.9983404190527</v>
      </c>
      <c r="D258" s="111">
        <f>+D257+C258</f>
        <v>10676.078768367486</v>
      </c>
      <c r="E258" s="112">
        <f>+((C258/C246)-1)*100</f>
        <v>24.789755474174836</v>
      </c>
      <c r="F258" s="113">
        <f>+((D258/D246)-1)*100</f>
        <v>7.7306117995266099</v>
      </c>
      <c r="G258" s="179">
        <v>1702.3792187489958</v>
      </c>
      <c r="H258" s="180">
        <f>+H257+G258</f>
        <v>15420.638268999905</v>
      </c>
      <c r="I258" s="112">
        <f>+((G258/G246)-1)*100</f>
        <v>5.7059406702664628</v>
      </c>
      <c r="J258" s="113">
        <f>+((H258/H246)-1)*100</f>
        <v>10.670340933296796</v>
      </c>
      <c r="K258" s="201">
        <f t="shared" si="421"/>
        <v>-544.38087832994302</v>
      </c>
      <c r="L258" s="202">
        <f>+L257+K258</f>
        <v>-4744.5595006324193</v>
      </c>
      <c r="M258" s="112">
        <f>+((K258/K246)-1)*100</f>
        <v>-20.240318224758713</v>
      </c>
      <c r="N258" s="113">
        <f>+((L258/L246)-1)*100</f>
        <v>17.910294595826826</v>
      </c>
      <c r="O258" s="207"/>
    </row>
    <row r="259" spans="1:15" x14ac:dyDescent="0.25">
      <c r="B259" s="204">
        <v>45620</v>
      </c>
      <c r="C259" s="179">
        <v>994.14745233944154</v>
      </c>
      <c r="D259" s="111">
        <f t="shared" ref="D259:D260" si="423">+D258+C259</f>
        <v>11670.226220706927</v>
      </c>
      <c r="E259" s="112">
        <f t="shared" ref="E259:E261" si="424">+((C259/C247)-1)*100</f>
        <v>-0.48301593013316824</v>
      </c>
      <c r="F259" s="113">
        <f t="shared" ref="F259:F261" si="425">+((D259/D247)-1)*100</f>
        <v>6.9784596881238281</v>
      </c>
      <c r="G259" s="179">
        <v>1496.2999021514247</v>
      </c>
      <c r="H259" s="180">
        <f t="shared" ref="H259:H260" si="426">+H258+G259</f>
        <v>16916.938171151331</v>
      </c>
      <c r="I259" s="112">
        <f t="shared" ref="I259:I261" si="427">+((G259/G247)-1)*100</f>
        <v>7.7478427046172582</v>
      </c>
      <c r="J259" s="113">
        <f>+((H259/H247)-1)*100</f>
        <v>10.40547070116029</v>
      </c>
      <c r="K259" s="202">
        <f t="shared" si="421"/>
        <v>-502.15244981198316</v>
      </c>
      <c r="L259" s="202">
        <f t="shared" ref="L259" si="428">+L258+K259</f>
        <v>-5246.7119504444026</v>
      </c>
      <c r="M259" s="112">
        <f t="shared" ref="M259:M260" si="429">+((K259/K247)-1)*100</f>
        <v>28.845394075338881</v>
      </c>
      <c r="N259" s="113">
        <f t="shared" ref="N259:N262" si="430">+((L259/L247)-1)*100</f>
        <v>18.875891783546383</v>
      </c>
      <c r="O259" s="207"/>
    </row>
    <row r="260" spans="1:15" ht="15.75" thickBot="1" x14ac:dyDescent="0.3">
      <c r="B260" s="313">
        <v>45650</v>
      </c>
      <c r="C260" s="189">
        <v>1101.7669842074342</v>
      </c>
      <c r="D260" s="91">
        <f t="shared" si="423"/>
        <v>12771.993204914361</v>
      </c>
      <c r="E260" s="92">
        <f t="shared" si="424"/>
        <v>9.9830896509140352</v>
      </c>
      <c r="F260" s="94">
        <f t="shared" si="425"/>
        <v>7.2311666370550975</v>
      </c>
      <c r="G260" s="189">
        <v>1924.476764720677</v>
      </c>
      <c r="H260" s="190">
        <f t="shared" si="426"/>
        <v>18841.414935872006</v>
      </c>
      <c r="I260" s="92">
        <f t="shared" si="427"/>
        <v>29.283063967606093</v>
      </c>
      <c r="J260" s="94">
        <f t="shared" ref="J260:J261" si="431">+((H260/H248)-1)*100</f>
        <v>12.07702598490339</v>
      </c>
      <c r="K260" s="191">
        <f t="shared" si="421"/>
        <v>-822.70978051324278</v>
      </c>
      <c r="L260" s="192">
        <f>+L259+K260</f>
        <v>-6069.4217309576452</v>
      </c>
      <c r="M260" s="92">
        <f t="shared" si="429"/>
        <v>68.998192066138515</v>
      </c>
      <c r="N260" s="94">
        <f t="shared" si="430"/>
        <v>23.855122542402384</v>
      </c>
      <c r="O260" s="207"/>
    </row>
    <row r="261" spans="1:15" x14ac:dyDescent="0.25">
      <c r="A261" s="306"/>
      <c r="B261" s="315" t="s">
        <v>143</v>
      </c>
      <c r="C261" s="174">
        <v>1052.790385272612</v>
      </c>
      <c r="D261" s="105">
        <f>C261</f>
        <v>1052.790385272612</v>
      </c>
      <c r="E261" s="106">
        <f t="shared" si="424"/>
        <v>8.4541464792607712</v>
      </c>
      <c r="F261" s="106">
        <f t="shared" si="425"/>
        <v>8.4541464792607712</v>
      </c>
      <c r="G261" s="174">
        <v>1785.5256010888788</v>
      </c>
      <c r="H261" s="175">
        <f>G261</f>
        <v>1785.5256010888788</v>
      </c>
      <c r="I261" s="106">
        <f t="shared" si="427"/>
        <v>18.106888994815851</v>
      </c>
      <c r="J261" s="106">
        <f t="shared" si="431"/>
        <v>18.106888994815851</v>
      </c>
      <c r="K261" s="176">
        <f>+C261-G261</f>
        <v>-732.73521581626687</v>
      </c>
      <c r="L261" s="177">
        <f>K261</f>
        <v>-732.73521581626687</v>
      </c>
      <c r="M261" s="106">
        <f>+((K261/K249)-1)*100</f>
        <v>35.424896275848084</v>
      </c>
      <c r="N261" s="107">
        <f t="shared" si="430"/>
        <v>35.424896275848084</v>
      </c>
      <c r="O261" s="207"/>
    </row>
    <row r="262" spans="1:15" x14ac:dyDescent="0.25">
      <c r="A262" s="306"/>
      <c r="B262" s="204" t="s">
        <v>144</v>
      </c>
      <c r="C262" s="179">
        <v>1052.9314878580824</v>
      </c>
      <c r="D262" s="111">
        <f t="shared" ref="D262:D267" si="432">+D261+C262</f>
        <v>2105.7218731306943</v>
      </c>
      <c r="E262" s="112">
        <f t="shared" ref="E262:F264" si="433">+((C262/C250)-1)*100</f>
        <v>-0.602941803261281</v>
      </c>
      <c r="F262" s="113">
        <f t="shared" si="433"/>
        <v>3.7279687595290767</v>
      </c>
      <c r="G262" s="179">
        <v>1464.2031508791547</v>
      </c>
      <c r="H262" s="180">
        <f t="shared" ref="H262:H267" si="434">+H261+G262</f>
        <v>3249.7287519680335</v>
      </c>
      <c r="I262" s="112">
        <f t="shared" ref="I262:J264" si="435">+((G262/G250)-1)*100</f>
        <v>6.2233215694050381</v>
      </c>
      <c r="J262" s="113">
        <f t="shared" si="435"/>
        <v>12.439287995723646</v>
      </c>
      <c r="K262" s="181">
        <f>+C262-G262</f>
        <v>-411.2716630210723</v>
      </c>
      <c r="L262" s="182">
        <f t="shared" ref="L262" si="436">+L261+K262</f>
        <v>-1144.0068788373392</v>
      </c>
      <c r="M262" s="112">
        <f t="shared" ref="M262" si="437">+((K262/K250)-1)*100</f>
        <v>28.884438979801796</v>
      </c>
      <c r="N262" s="113">
        <f t="shared" si="430"/>
        <v>32.998539546158966</v>
      </c>
      <c r="O262" s="207"/>
    </row>
    <row r="263" spans="1:15" x14ac:dyDescent="0.25">
      <c r="B263" s="326" t="s">
        <v>145</v>
      </c>
      <c r="C263" s="184">
        <v>1241.6908589753436</v>
      </c>
      <c r="D263" s="119">
        <f t="shared" si="432"/>
        <v>3347.4127321060378</v>
      </c>
      <c r="E263" s="120">
        <f t="shared" si="433"/>
        <v>8.115905639081312</v>
      </c>
      <c r="F263" s="122">
        <f t="shared" si="433"/>
        <v>5.3134416002524665</v>
      </c>
      <c r="G263" s="184">
        <v>1637.3068011812159</v>
      </c>
      <c r="H263" s="185">
        <f t="shared" si="434"/>
        <v>4887.0355531492496</v>
      </c>
      <c r="I263" s="120">
        <f t="shared" si="435"/>
        <v>8.5963484074688132</v>
      </c>
      <c r="J263" s="122">
        <f t="shared" si="435"/>
        <v>11.121843461607517</v>
      </c>
      <c r="K263" s="187">
        <f t="shared" ref="K263:K264" si="438">+C263-G263</f>
        <v>-395.61594220587222</v>
      </c>
      <c r="L263" s="187">
        <f t="shared" ref="L263:L264" si="439">+L262+K263</f>
        <v>-1539.6228210432114</v>
      </c>
      <c r="M263" s="120">
        <f t="shared" ref="M263:M264" si="440">+((K263/K251)-1)*100</f>
        <v>10.132403840139093</v>
      </c>
      <c r="N263" s="122">
        <f t="shared" ref="N263:N264" si="441">+((L263/L251)-1)*100</f>
        <v>26.262399012673754</v>
      </c>
      <c r="O263" s="207"/>
    </row>
    <row r="264" spans="1:15" x14ac:dyDescent="0.25">
      <c r="A264" s="306"/>
      <c r="B264" s="204" t="s">
        <v>146</v>
      </c>
      <c r="C264" s="179">
        <v>968.229286514921</v>
      </c>
      <c r="D264" s="111">
        <f t="shared" si="432"/>
        <v>4315.6420186209589</v>
      </c>
      <c r="E264" s="112">
        <f t="shared" si="433"/>
        <v>10.329619805032575</v>
      </c>
      <c r="F264" s="113">
        <f t="shared" si="433"/>
        <v>6.398742422471293</v>
      </c>
      <c r="G264" s="179">
        <v>1685.8880693505237</v>
      </c>
      <c r="H264" s="180">
        <f t="shared" si="434"/>
        <v>6572.923622499773</v>
      </c>
      <c r="I264" s="112">
        <f t="shared" si="435"/>
        <v>17.463347621718327</v>
      </c>
      <c r="J264" s="113">
        <f t="shared" si="435"/>
        <v>12.682169148078071</v>
      </c>
      <c r="K264" s="181">
        <f t="shared" si="438"/>
        <v>-717.65878283560266</v>
      </c>
      <c r="L264" s="182">
        <f t="shared" si="439"/>
        <v>-2257.2816038788142</v>
      </c>
      <c r="M264" s="112">
        <f t="shared" si="440"/>
        <v>28.689409512729469</v>
      </c>
      <c r="N264" s="113">
        <f t="shared" si="441"/>
        <v>27.024034218477166</v>
      </c>
      <c r="O264" s="207"/>
    </row>
    <row r="265" spans="1:15" x14ac:dyDescent="0.25">
      <c r="A265" s="306"/>
      <c r="B265" s="204" t="s">
        <v>147</v>
      </c>
      <c r="C265" s="179">
        <v>1034.6509985166413</v>
      </c>
      <c r="D265" s="111">
        <f t="shared" si="432"/>
        <v>5350.2930171376001</v>
      </c>
      <c r="E265" s="112">
        <f t="shared" ref="E265" si="442">+((C265/C253)-1)*100</f>
        <v>2.3135917104798898</v>
      </c>
      <c r="F265" s="113">
        <f t="shared" ref="F265" si="443">+((D265/D253)-1)*100</f>
        <v>5.5834993481596262</v>
      </c>
      <c r="G265" s="179">
        <v>1507.1694013641822</v>
      </c>
      <c r="H265" s="180">
        <f t="shared" si="434"/>
        <v>8080.0930238639558</v>
      </c>
      <c r="I265" s="112">
        <f t="shared" ref="I265" si="444">+((G265/G253)-1)*100</f>
        <v>7.3027276547727116</v>
      </c>
      <c r="J265" s="113">
        <f t="shared" ref="J265" si="445">+((H265/H253)-1)*100</f>
        <v>11.638206440991672</v>
      </c>
      <c r="K265" s="181">
        <f t="shared" ref="K265" si="446">+C265-G265</f>
        <v>-472.51840284754098</v>
      </c>
      <c r="L265" s="182">
        <f t="shared" ref="L265" si="447">+L264+K265</f>
        <v>-2729.8000067263552</v>
      </c>
      <c r="M265" s="112">
        <f t="shared" ref="M265" si="448">+((K265/K253)-1)*100</f>
        <v>20.129481600727004</v>
      </c>
      <c r="N265" s="113">
        <f t="shared" ref="N265" si="449">+((L265/L253)-1)*100</f>
        <v>25.774531821245827</v>
      </c>
      <c r="O265" s="207"/>
    </row>
    <row r="266" spans="1:15" x14ac:dyDescent="0.25">
      <c r="A266" s="306"/>
      <c r="B266" s="326" t="s">
        <v>148</v>
      </c>
      <c r="C266" s="184">
        <v>1141.8312319344509</v>
      </c>
      <c r="D266" s="119">
        <f t="shared" si="432"/>
        <v>6492.1242490720506</v>
      </c>
      <c r="E266" s="120">
        <f t="shared" ref="E266" si="450">+((C266/C254)-1)*100</f>
        <v>6.0172202504440664</v>
      </c>
      <c r="F266" s="122">
        <f t="shared" ref="F266" si="451">+((D266/D254)-1)*100</f>
        <v>5.6595245683669138</v>
      </c>
      <c r="G266" s="184">
        <v>1682.0924071759928</v>
      </c>
      <c r="H266" s="185">
        <f t="shared" si="434"/>
        <v>9762.1854310399485</v>
      </c>
      <c r="I266" s="120">
        <f t="shared" ref="I266" si="452">+((G266/G254)-1)*100</f>
        <v>16.277322385272885</v>
      </c>
      <c r="J266" s="122">
        <f t="shared" ref="J266" si="453">+((H266/H254)-1)*100</f>
        <v>12.410979072378691</v>
      </c>
      <c r="K266" s="187">
        <f t="shared" ref="K266" si="454">+C266-G266</f>
        <v>-540.26117524154188</v>
      </c>
      <c r="L266" s="187">
        <f t="shared" ref="L266" si="455">+L265+K266</f>
        <v>-3270.061181967897</v>
      </c>
      <c r="M266" s="120">
        <f t="shared" ref="M266" si="456">+((K266/K254)-1)*100</f>
        <v>46.175785637915823</v>
      </c>
      <c r="N266" s="122">
        <f t="shared" ref="N266" si="457">+((L266/L254)-1)*100</f>
        <v>28.743143642901359</v>
      </c>
      <c r="O266" s="207"/>
    </row>
    <row r="267" spans="1:15" x14ac:dyDescent="0.25">
      <c r="A267" s="306"/>
      <c r="B267" s="204" t="s">
        <v>149</v>
      </c>
      <c r="C267" s="179">
        <v>1302.1944091206951</v>
      </c>
      <c r="D267" s="111">
        <f t="shared" si="432"/>
        <v>7794.3186581927457</v>
      </c>
      <c r="E267" s="112">
        <f t="shared" ref="E267" si="458">+((C267/C255)-1)*100</f>
        <v>15.209940708009784</v>
      </c>
      <c r="F267" s="113">
        <f t="shared" ref="F267" si="459">+((D267/D255)-1)*100</f>
        <v>7.1433930393235201</v>
      </c>
      <c r="G267" s="179">
        <v>1882.2219436931452</v>
      </c>
      <c r="H267" s="180">
        <f t="shared" si="434"/>
        <v>11644.407374733093</v>
      </c>
      <c r="I267" s="112">
        <f t="shared" ref="I267" si="460">+((G267/G255)-1)*100</f>
        <v>8.5403679624115547</v>
      </c>
      <c r="J267" s="113">
        <f t="shared" ref="J267" si="461">+((H267/H255)-1)*100</f>
        <v>11.766729360097505</v>
      </c>
      <c r="K267" s="202">
        <f t="shared" ref="K267" si="462">+C267-G267</f>
        <v>-580.02753457245012</v>
      </c>
      <c r="L267" s="202">
        <f t="shared" ref="L267" si="463">+L266+K267</f>
        <v>-3850.0887165403474</v>
      </c>
      <c r="M267" s="112">
        <f t="shared" ref="M267" si="464">+((K267/K255)-1)*100</f>
        <v>-3.9438273579128436</v>
      </c>
      <c r="N267" s="113">
        <f t="shared" ref="N267" si="465">+((L267/L255)-1)*100</f>
        <v>22.464889827637524</v>
      </c>
      <c r="O267" s="207"/>
    </row>
    <row r="268" spans="1:15" x14ac:dyDescent="0.25">
      <c r="A268" s="306"/>
      <c r="B268" s="204" t="s">
        <v>150</v>
      </c>
      <c r="C268" s="179">
        <v>1282.3296367087296</v>
      </c>
      <c r="D268" s="111">
        <f t="shared" ref="D268:D269" si="466">+D267+C268</f>
        <v>9076.6482949014753</v>
      </c>
      <c r="E268" s="112">
        <f t="shared" ref="E268:E269" si="467">+((C268/C256)-1)*100</f>
        <v>4.1120621569377791</v>
      </c>
      <c r="F268" s="113">
        <f t="shared" ref="F268:F269" si="468">+((D268/D256)-1)*100</f>
        <v>6.7044692928358129</v>
      </c>
      <c r="G268" s="179">
        <v>1696.4865898195253</v>
      </c>
      <c r="H268" s="180">
        <f t="shared" ref="H268:H269" si="469">+H267+G268</f>
        <v>13340.893964552619</v>
      </c>
      <c r="I268" s="112">
        <f t="shared" ref="I268:I269" si="470">+((G268/G256)-1)*100</f>
        <v>2.5670172916849587</v>
      </c>
      <c r="J268" s="113">
        <f t="shared" ref="J268:J269" si="471">+((H268/H256)-1)*100</f>
        <v>10.506298465886488</v>
      </c>
      <c r="K268" s="202">
        <f t="shared" ref="K268:K269" si="472">+C268-G268</f>
        <v>-414.15695311079571</v>
      </c>
      <c r="L268" s="202">
        <f t="shared" ref="L268:L269" si="473">+L267+K268</f>
        <v>-4264.2456696511435</v>
      </c>
      <c r="M268" s="112">
        <f t="shared" ref="M268:M269" si="474">+((K268/K256)-1)*100</f>
        <v>-1.9387840819015678</v>
      </c>
      <c r="N268" s="113">
        <f t="shared" ref="N268:N269" si="475">+((L268/L256)-1)*100</f>
        <v>19.574741515827011</v>
      </c>
      <c r="O268" s="207"/>
    </row>
    <row r="269" spans="1:15" x14ac:dyDescent="0.25">
      <c r="A269" s="306"/>
      <c r="B269" s="326" t="s">
        <v>151</v>
      </c>
      <c r="C269" s="184">
        <v>1138.4656329002578</v>
      </c>
      <c r="D269" s="119">
        <f t="shared" si="466"/>
        <v>10215.113927801733</v>
      </c>
      <c r="E269" s="120">
        <f t="shared" si="467"/>
        <v>12.525814469307317</v>
      </c>
      <c r="F269" s="122">
        <f t="shared" si="468"/>
        <v>7.323257090857993</v>
      </c>
      <c r="G269" s="184">
        <v>2048.593970667373</v>
      </c>
      <c r="H269" s="185">
        <f t="shared" si="469"/>
        <v>15389.487935219991</v>
      </c>
      <c r="I269" s="120">
        <f t="shared" si="470"/>
        <v>24.478593523829197</v>
      </c>
      <c r="J269" s="122">
        <f t="shared" si="471"/>
        <v>12.182514405415867</v>
      </c>
      <c r="K269" s="187">
        <f t="shared" si="472"/>
        <v>-910.12833776711523</v>
      </c>
      <c r="L269" s="187">
        <f t="shared" si="473"/>
        <v>-5174.3740074182588</v>
      </c>
      <c r="M269" s="120">
        <f t="shared" si="474"/>
        <v>43.552759641581183</v>
      </c>
      <c r="N269" s="122">
        <f t="shared" si="475"/>
        <v>23.194141790611344</v>
      </c>
      <c r="O269" s="207"/>
    </row>
    <row r="270" spans="1:15" x14ac:dyDescent="0.25">
      <c r="A270" s="306"/>
      <c r="B270" s="204" t="s">
        <v>153</v>
      </c>
      <c r="C270" s="179">
        <v>1149.8364906123213</v>
      </c>
      <c r="D270" s="111">
        <f t="shared" ref="D270" si="476">+D269+C270</f>
        <v>11364.950418414053</v>
      </c>
      <c r="E270" s="112">
        <f t="shared" ref="E270" si="477">+((C270/C258)-1)*100</f>
        <v>-0.70482396406352787</v>
      </c>
      <c r="F270" s="113">
        <f t="shared" ref="F270" si="478">+((D270/D258)-1)*100</f>
        <v>6.4524781522561359</v>
      </c>
      <c r="G270" s="179">
        <v>2156.7558547727881</v>
      </c>
      <c r="H270" s="180">
        <f t="shared" ref="H270" si="479">+H269+G270</f>
        <v>17546.243789992779</v>
      </c>
      <c r="I270" s="112">
        <f t="shared" ref="I270" si="480">+((G270/G258)-1)*100</f>
        <v>26.690682723306146</v>
      </c>
      <c r="J270" s="113">
        <f t="shared" ref="J270" si="481">+((H270/H258)-1)*100</f>
        <v>13.784160447275241</v>
      </c>
      <c r="K270" s="202">
        <f t="shared" ref="K270" si="482">+C270-G270</f>
        <v>-1006.9193641604668</v>
      </c>
      <c r="L270" s="202">
        <f t="shared" ref="L270" si="483">+L269+K270</f>
        <v>-6181.2933715787258</v>
      </c>
      <c r="M270" s="112">
        <f t="shared" ref="M270" si="484">+((K270/K258)-1)*100</f>
        <v>84.965968542007559</v>
      </c>
      <c r="N270" s="113">
        <f t="shared" ref="N270" si="485">+((L270/L258)-1)*100</f>
        <v>30.281712575314934</v>
      </c>
      <c r="O270" s="207"/>
    </row>
    <row r="271" spans="1:15" x14ac:dyDescent="0.25">
      <c r="A271" s="306"/>
      <c r="B271" s="204" t="s">
        <v>155</v>
      </c>
      <c r="C271" s="179">
        <v>1058.456798216436</v>
      </c>
      <c r="D271" s="111">
        <f t="shared" ref="D271" si="486">+D270+C271</f>
        <v>12423.407216630489</v>
      </c>
      <c r="E271" s="112">
        <f t="shared" ref="E271" si="487">+((C271/C259)-1)*100</f>
        <v>6.4687935100231631</v>
      </c>
      <c r="F271" s="113">
        <f t="shared" ref="F271" si="488">+((D271/D259)-1)*100</f>
        <v>6.453868002894092</v>
      </c>
      <c r="G271" s="179">
        <v>1778.4909464392631</v>
      </c>
      <c r="H271" s="180">
        <f t="shared" ref="H271" si="489">+H270+G271</f>
        <v>19324.734736432041</v>
      </c>
      <c r="I271" s="112">
        <f t="shared" ref="I271" si="490">+((G271/G259)-1)*100</f>
        <v>18.859257016731455</v>
      </c>
      <c r="J271" s="113">
        <f t="shared" ref="J271" si="491">+((H271/H259)-1)*100</f>
        <v>14.233051755114623</v>
      </c>
      <c r="K271" s="202">
        <f t="shared" ref="K271" si="492">+C271-G271</f>
        <v>-720.03414822282707</v>
      </c>
      <c r="L271" s="202">
        <f t="shared" ref="L271" si="493">+L270+K271</f>
        <v>-6901.3275198015526</v>
      </c>
      <c r="M271" s="112">
        <f t="shared" ref="M271" si="494">+((K271/K259)-1)*100</f>
        <v>43.389552016010981</v>
      </c>
      <c r="N271" s="113">
        <f t="shared" ref="N271" si="495">+((L271/L259)-1)*100</f>
        <v>31.536238028409436</v>
      </c>
      <c r="O271" s="207"/>
    </row>
    <row r="272" spans="1:15" ht="15.75" thickBot="1" x14ac:dyDescent="0.3">
      <c r="A272" s="306"/>
      <c r="B272" s="326" t="s">
        <v>152</v>
      </c>
      <c r="C272" s="184">
        <v>1157.9673106859948</v>
      </c>
      <c r="D272" s="119">
        <f t="shared" ref="D272" si="496">+D271+C272</f>
        <v>13581.374527316484</v>
      </c>
      <c r="E272" s="120">
        <f t="shared" ref="E272:E274" si="497">+((C272/C260)-1)*100</f>
        <v>5.100926719000265</v>
      </c>
      <c r="F272" s="122">
        <f t="shared" ref="F272:F274" si="498">+((D272/D260)-1)*100</f>
        <v>6.337157477430333</v>
      </c>
      <c r="G272" s="184">
        <v>2155.2055182019499</v>
      </c>
      <c r="H272" s="185">
        <f t="shared" ref="H272" si="499">+H271+G272</f>
        <v>21479.940254633992</v>
      </c>
      <c r="I272" s="120">
        <f t="shared" ref="I272:I274" si="500">+((G272/G260)-1)*100</f>
        <v>11.989168053933952</v>
      </c>
      <c r="J272" s="122">
        <f t="shared" ref="J272:J274" si="501">+((H272/H260)-1)*100</f>
        <v>14.003859729974533</v>
      </c>
      <c r="K272" s="187">
        <f t="shared" ref="K272" si="502">+C272-G272</f>
        <v>-997.23820751595508</v>
      </c>
      <c r="L272" s="187">
        <f t="shared" ref="L272" si="503">+L271+K272</f>
        <v>-7898.5657273175075</v>
      </c>
      <c r="M272" s="120">
        <f t="shared" ref="M272" si="504">+((K272/K260)-1)*100</f>
        <v>21.213851000268136</v>
      </c>
      <c r="N272" s="122">
        <f t="shared" ref="N272:N274" si="505">+((L272/L260)-1)*100</f>
        <v>30.137039036686875</v>
      </c>
      <c r="O272" s="207"/>
    </row>
    <row r="273" spans="1:15" x14ac:dyDescent="0.25">
      <c r="A273" s="306"/>
      <c r="B273" s="315" t="s">
        <v>154</v>
      </c>
      <c r="C273" s="174">
        <v>1148.7465697634668</v>
      </c>
      <c r="D273" s="105">
        <f>C273</f>
        <v>1148.7465697634668</v>
      </c>
      <c r="E273" s="106">
        <f t="shared" si="497"/>
        <v>9.1144624640552507</v>
      </c>
      <c r="F273" s="106">
        <f t="shared" si="498"/>
        <v>9.1144624640552507</v>
      </c>
      <c r="G273" s="174">
        <v>1803.2624059350048</v>
      </c>
      <c r="H273" s="175">
        <f>G273</f>
        <v>1803.2624059350048</v>
      </c>
      <c r="I273" s="106">
        <f t="shared" si="500"/>
        <v>0.99336603380593136</v>
      </c>
      <c r="J273" s="106">
        <f t="shared" si="501"/>
        <v>0.99336603380593136</v>
      </c>
      <c r="K273" s="176">
        <f>+C273-G273</f>
        <v>-654.51583617153801</v>
      </c>
      <c r="L273" s="177">
        <f>K273</f>
        <v>-654.51583617153801</v>
      </c>
      <c r="M273" s="106">
        <f>+((K273/K261)-1)*100</f>
        <v>-10.674985718762331</v>
      </c>
      <c r="N273" s="107">
        <f t="shared" si="505"/>
        <v>-10.674985718762331</v>
      </c>
      <c r="O273" s="207"/>
    </row>
    <row r="274" spans="1:15" x14ac:dyDescent="0.25">
      <c r="A274" s="306"/>
      <c r="B274" s="204" t="s">
        <v>156</v>
      </c>
      <c r="C274" s="179">
        <v>1057.756691433292</v>
      </c>
      <c r="D274" s="111">
        <f>+D273+C274</f>
        <v>2206.503261196759</v>
      </c>
      <c r="E274" s="112">
        <f t="shared" si="497"/>
        <v>0.45826377412505614</v>
      </c>
      <c r="F274" s="113">
        <f t="shared" si="498"/>
        <v>4.786073096929333</v>
      </c>
      <c r="G274" s="179">
        <v>1833.8286737150038</v>
      </c>
      <c r="H274" s="180">
        <f t="shared" ref="H274" si="506">+H273+G274</f>
        <v>3637.0910796500084</v>
      </c>
      <c r="I274" s="112">
        <f t="shared" si="500"/>
        <v>25.244142017718918</v>
      </c>
      <c r="J274" s="113">
        <f t="shared" si="501"/>
        <v>11.919835692360126</v>
      </c>
      <c r="K274" s="181">
        <f>+C274-G274</f>
        <v>-776.07198228171183</v>
      </c>
      <c r="L274" s="182">
        <f t="shared" ref="L274" si="507">+L273+K274</f>
        <v>-1430.5878184532498</v>
      </c>
      <c r="M274" s="112">
        <f t="shared" ref="M274" si="508">+((K274/K262)-1)*100</f>
        <v>88.700572410199882</v>
      </c>
      <c r="N274" s="113">
        <f t="shared" si="505"/>
        <v>25.050630806273166</v>
      </c>
      <c r="O274" s="207"/>
    </row>
    <row r="275" spans="1:15" x14ac:dyDescent="0.25">
      <c r="B275" s="312"/>
      <c r="C275" s="180"/>
      <c r="D275" s="111"/>
      <c r="E275" s="112"/>
      <c r="F275" s="112"/>
      <c r="G275" s="180"/>
      <c r="H275" s="180"/>
      <c r="I275" s="112"/>
      <c r="J275" s="112"/>
      <c r="K275" s="202"/>
      <c r="L275" s="202"/>
      <c r="M275" s="112"/>
      <c r="N275" s="112"/>
      <c r="O275" s="207"/>
    </row>
    <row r="276" spans="1:15" x14ac:dyDescent="0.25">
      <c r="B276" s="169" t="s">
        <v>32</v>
      </c>
      <c r="L276" s="314"/>
    </row>
    <row r="277" spans="1:15" x14ac:dyDescent="0.25">
      <c r="B277" s="327" t="s">
        <v>33</v>
      </c>
    </row>
    <row r="278" spans="1:15" x14ac:dyDescent="0.25">
      <c r="B278" s="327" t="s">
        <v>34</v>
      </c>
    </row>
    <row r="279" spans="1:15" x14ac:dyDescent="0.25">
      <c r="B279" s="169"/>
    </row>
    <row r="280" spans="1:15" x14ac:dyDescent="0.25">
      <c r="B280" s="170" t="s">
        <v>35</v>
      </c>
    </row>
    <row r="281" spans="1:15" x14ac:dyDescent="0.25">
      <c r="B281" s="170"/>
      <c r="C281" s="305"/>
      <c r="D281" s="305"/>
      <c r="E281" s="305"/>
      <c r="F281" s="170"/>
      <c r="G281" s="305"/>
      <c r="H281" s="305"/>
      <c r="I281" s="305"/>
      <c r="J281" s="305"/>
      <c r="K281" s="305"/>
      <c r="L281" s="305"/>
      <c r="M281" s="305"/>
      <c r="N281" s="305"/>
    </row>
    <row r="282" spans="1:15" x14ac:dyDescent="0.25">
      <c r="C282" s="328"/>
      <c r="D282" s="328"/>
      <c r="E282" s="328"/>
      <c r="F282" s="328"/>
      <c r="G282" s="328"/>
      <c r="H282" s="328"/>
      <c r="I282" s="328"/>
      <c r="J282" s="328"/>
      <c r="K282" s="328"/>
      <c r="L282" s="328"/>
      <c r="M282" s="328"/>
      <c r="N282" s="328"/>
    </row>
  </sheetData>
  <mergeCells count="6">
    <mergeCell ref="B1:N1"/>
    <mergeCell ref="C4:F4"/>
    <mergeCell ref="G4:J4"/>
    <mergeCell ref="B2:N2"/>
    <mergeCell ref="K4:N4"/>
    <mergeCell ref="M3:N3"/>
  </mergeCells>
  <hyperlinks>
    <hyperlink ref="B277" r:id="rId1" xr:uid="{21D8CE6A-4C00-40BF-9D69-4457DAD961E2}"/>
    <hyperlink ref="B278" r:id="rId2" xr:uid="{BAE0AE39-7159-4101-BDB2-3ED7266B967F}"/>
  </hyperlinks>
  <printOptions horizontalCentered="1" verticalCentered="1"/>
  <pageMargins left="0.01" right="0.01" top="0.01" bottom="0.01" header="0.01" footer="0.01"/>
  <pageSetup paperSize="9" fitToWidth="0" orientation="landscape" r:id="rId3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workbookViewId="0">
      <selection activeCell="V17" sqref="V17"/>
    </sheetView>
  </sheetViews>
  <sheetFormatPr defaultColWidth="9.140625" defaultRowHeight="15" x14ac:dyDescent="0.25"/>
  <cols>
    <col min="1" max="1" width="30.140625" customWidth="1"/>
    <col min="2" max="2" width="14.140625" customWidth="1"/>
    <col min="3" max="3" width="14.7109375" customWidth="1"/>
    <col min="4" max="4" width="12.28515625" customWidth="1"/>
    <col min="5" max="5" width="13.28515625" customWidth="1"/>
    <col min="6" max="6" width="11" customWidth="1"/>
    <col min="7" max="7" width="11.42578125" customWidth="1"/>
    <col min="8" max="8" width="28.7109375" customWidth="1"/>
  </cols>
  <sheetData>
    <row r="1" spans="1:20" x14ac:dyDescent="0.25">
      <c r="A1" s="336" t="s">
        <v>38</v>
      </c>
      <c r="B1" s="209" t="s">
        <v>10</v>
      </c>
      <c r="C1" s="209" t="s">
        <v>10</v>
      </c>
      <c r="D1" s="209" t="s">
        <v>40</v>
      </c>
      <c r="E1" s="209" t="s">
        <v>42</v>
      </c>
      <c r="F1" s="209" t="s">
        <v>42</v>
      </c>
      <c r="G1" s="209" t="s">
        <v>40</v>
      </c>
      <c r="H1" s="224" t="s">
        <v>85</v>
      </c>
      <c r="I1" s="225"/>
      <c r="J1" s="225"/>
      <c r="K1" s="225"/>
      <c r="L1" s="225"/>
      <c r="M1" s="225"/>
      <c r="N1" s="225"/>
    </row>
    <row r="2" spans="1:20" ht="15.75" thickBot="1" x14ac:dyDescent="0.3">
      <c r="A2" s="337"/>
      <c r="B2" s="210">
        <v>2018</v>
      </c>
      <c r="C2" s="210">
        <v>2019</v>
      </c>
      <c r="D2" s="210" t="s">
        <v>41</v>
      </c>
      <c r="E2" s="210">
        <v>2018</v>
      </c>
      <c r="F2" s="210">
        <v>2019</v>
      </c>
      <c r="G2" s="210" t="s">
        <v>41</v>
      </c>
      <c r="H2" s="226"/>
      <c r="I2" s="227"/>
      <c r="J2" s="227"/>
      <c r="K2" s="228"/>
      <c r="L2" s="230"/>
      <c r="M2" s="231"/>
      <c r="N2" s="229"/>
    </row>
    <row r="3" spans="1:20" ht="15.75" thickBot="1" x14ac:dyDescent="0.3">
      <c r="A3" s="337"/>
      <c r="B3" s="210" t="s">
        <v>39</v>
      </c>
      <c r="C3" s="210" t="s">
        <v>39</v>
      </c>
      <c r="D3" s="211"/>
      <c r="E3" s="210" t="s">
        <v>39</v>
      </c>
      <c r="F3" s="210" t="s">
        <v>39</v>
      </c>
      <c r="G3" s="211"/>
      <c r="H3" s="232" t="s">
        <v>38</v>
      </c>
      <c r="I3" s="233">
        <v>43160</v>
      </c>
      <c r="J3" s="234">
        <v>43525</v>
      </c>
      <c r="K3" s="235" t="s">
        <v>86</v>
      </c>
      <c r="L3" s="236" t="s">
        <v>87</v>
      </c>
      <c r="M3" s="237" t="s">
        <v>88</v>
      </c>
      <c r="N3" s="235" t="s">
        <v>86</v>
      </c>
    </row>
    <row r="4" spans="1:20" ht="15.75" thickBot="1" x14ac:dyDescent="0.3">
      <c r="A4" s="212" t="s">
        <v>43</v>
      </c>
      <c r="B4" s="213">
        <v>477.1</v>
      </c>
      <c r="C4" s="213">
        <v>351.9</v>
      </c>
      <c r="D4" s="213">
        <v>-26.3</v>
      </c>
      <c r="E4" s="214">
        <v>1360.4</v>
      </c>
      <c r="F4" s="213">
        <v>912.3</v>
      </c>
      <c r="G4" s="213">
        <v>-32.9</v>
      </c>
      <c r="H4" s="238" t="s">
        <v>89</v>
      </c>
      <c r="I4" s="239">
        <v>477.14519670093148</v>
      </c>
      <c r="J4" s="240">
        <v>351.85988581503761</v>
      </c>
      <c r="K4" s="241">
        <v>-26.257271738694897</v>
      </c>
      <c r="L4" s="242">
        <v>1360.4431554669227</v>
      </c>
      <c r="M4" s="243">
        <v>912.27060763578061</v>
      </c>
      <c r="N4" s="241">
        <v>-32.943129305341913</v>
      </c>
      <c r="O4" s="297">
        <f>B4-I4</f>
        <v>-4.519670093145578E-2</v>
      </c>
      <c r="P4" s="297">
        <f t="shared" ref="P4:T4" si="0">C4-J4</f>
        <v>4.0114184962362742E-2</v>
      </c>
      <c r="Q4" s="297">
        <f t="shared" si="0"/>
        <v>-4.2728261305104098E-2</v>
      </c>
      <c r="R4" s="297">
        <f t="shared" si="0"/>
        <v>-4.3155466922598862E-2</v>
      </c>
      <c r="S4" s="297">
        <f t="shared" si="0"/>
        <v>2.9392364219347655E-2</v>
      </c>
      <c r="T4" s="297">
        <f t="shared" si="0"/>
        <v>4.3129305341913948E-2</v>
      </c>
    </row>
    <row r="5" spans="1:20" ht="15.75" thickBot="1" x14ac:dyDescent="0.3">
      <c r="A5" s="215" t="s">
        <v>44</v>
      </c>
      <c r="B5" s="216">
        <v>177.3</v>
      </c>
      <c r="C5" s="216">
        <v>138</v>
      </c>
      <c r="D5" s="216">
        <v>-22.1</v>
      </c>
      <c r="E5" s="216">
        <v>526.29999999999995</v>
      </c>
      <c r="F5" s="216">
        <v>334.9</v>
      </c>
      <c r="G5" s="216">
        <v>-36.4</v>
      </c>
      <c r="H5" s="244" t="s">
        <v>90</v>
      </c>
      <c r="I5" s="245">
        <v>177.28862642619734</v>
      </c>
      <c r="J5" s="246">
        <v>138.03591135000991</v>
      </c>
      <c r="K5" s="247">
        <v>-22.14057148924201</v>
      </c>
      <c r="L5" s="248">
        <v>526.26364530566332</v>
      </c>
      <c r="M5" s="249">
        <v>334.90807211418235</v>
      </c>
      <c r="N5" s="247">
        <v>-36.361161349144353</v>
      </c>
      <c r="O5" s="297">
        <f t="shared" ref="O5:O45" si="1">B5-I5</f>
        <v>1.1373573802671899E-2</v>
      </c>
      <c r="P5" s="297">
        <f t="shared" ref="P5:P45" si="2">C5-J5</f>
        <v>-3.5911350009911303E-2</v>
      </c>
      <c r="Q5" s="297">
        <f t="shared" ref="Q5:Q45" si="3">D5-K5</f>
        <v>4.0571489242008596E-2</v>
      </c>
      <c r="R5" s="297">
        <f t="shared" ref="R5:R45" si="4">E5-L5</f>
        <v>3.6354694336637294E-2</v>
      </c>
      <c r="S5" s="297">
        <f t="shared" ref="S5:S45" si="5">F5-M5</f>
        <v>-8.0721141823687503E-3</v>
      </c>
      <c r="T5" s="297">
        <f t="shared" ref="T5:T45" si="6">G5-N5</f>
        <v>-3.8838650855645085E-2</v>
      </c>
    </row>
    <row r="6" spans="1:20" ht="15.75" thickBot="1" x14ac:dyDescent="0.3">
      <c r="A6" s="217" t="s">
        <v>45</v>
      </c>
      <c r="B6" s="218">
        <v>31.2</v>
      </c>
      <c r="C6" s="218">
        <v>2.5</v>
      </c>
      <c r="D6" s="218">
        <v>-92</v>
      </c>
      <c r="E6" s="218">
        <v>89.6</v>
      </c>
      <c r="F6" s="218">
        <v>9.6999999999999993</v>
      </c>
      <c r="G6" s="218">
        <v>-89.2</v>
      </c>
      <c r="H6" s="250" t="s">
        <v>45</v>
      </c>
      <c r="I6" s="251">
        <v>31.247689573155384</v>
      </c>
      <c r="J6" s="252">
        <v>2.5080588500351397</v>
      </c>
      <c r="K6" s="253">
        <v>-91.97361826011678</v>
      </c>
      <c r="L6" s="254">
        <v>89.564897570211201</v>
      </c>
      <c r="M6" s="255">
        <v>9.6547236636201994</v>
      </c>
      <c r="N6" s="253">
        <v>-89.220415670043366</v>
      </c>
      <c r="O6" s="297">
        <f t="shared" si="1"/>
        <v>-4.7689573155384579E-2</v>
      </c>
      <c r="P6" s="297">
        <f t="shared" si="2"/>
        <v>-8.0588500351397307E-3</v>
      </c>
      <c r="Q6" s="297">
        <f t="shared" si="3"/>
        <v>-2.6381739883220234E-2</v>
      </c>
      <c r="R6" s="297">
        <f t="shared" si="4"/>
        <v>3.5102429788793188E-2</v>
      </c>
      <c r="S6" s="297">
        <f t="shared" si="5"/>
        <v>4.5276336379799886E-2</v>
      </c>
      <c r="T6" s="297">
        <f t="shared" si="6"/>
        <v>2.0415670043362866E-2</v>
      </c>
    </row>
    <row r="7" spans="1:20" ht="15.75" thickBot="1" x14ac:dyDescent="0.3">
      <c r="A7" s="217" t="s">
        <v>46</v>
      </c>
      <c r="B7" s="218">
        <v>29.7</v>
      </c>
      <c r="C7" s="218">
        <v>1</v>
      </c>
      <c r="D7" s="218">
        <v>-96.8</v>
      </c>
      <c r="E7" s="218">
        <v>84.5</v>
      </c>
      <c r="F7" s="218">
        <v>4.3</v>
      </c>
      <c r="G7" s="218">
        <v>-94.9</v>
      </c>
      <c r="H7" s="244" t="s">
        <v>104</v>
      </c>
      <c r="I7" s="245">
        <v>29.713375586275628</v>
      </c>
      <c r="J7" s="246">
        <v>0.95005167298287618</v>
      </c>
      <c r="K7" s="247">
        <v>-96.802612782165028</v>
      </c>
      <c r="L7" s="248">
        <v>84.534603519044879</v>
      </c>
      <c r="M7" s="249">
        <v>4.2965942948892488</v>
      </c>
      <c r="N7" s="247">
        <v>-94.917354413425187</v>
      </c>
      <c r="O7" s="297">
        <f t="shared" si="1"/>
        <v>-1.3375586275628848E-2</v>
      </c>
      <c r="P7" s="297">
        <f t="shared" si="2"/>
        <v>4.9948327017123817E-2</v>
      </c>
      <c r="Q7" s="297">
        <f t="shared" si="3"/>
        <v>2.6127821650305805E-3</v>
      </c>
      <c r="R7" s="297">
        <f t="shared" si="4"/>
        <v>-3.4603519044878794E-2</v>
      </c>
      <c r="S7" s="297">
        <f t="shared" si="5"/>
        <v>3.4057051107510006E-3</v>
      </c>
      <c r="T7" s="297">
        <f t="shared" si="6"/>
        <v>1.7354413425181292E-2</v>
      </c>
    </row>
    <row r="8" spans="1:20" ht="15.75" thickBot="1" x14ac:dyDescent="0.3">
      <c r="A8" s="217" t="s">
        <v>47</v>
      </c>
      <c r="B8" s="218">
        <v>34.4</v>
      </c>
      <c r="C8" s="218">
        <v>40.6</v>
      </c>
      <c r="D8" s="218">
        <v>17.899999999999999</v>
      </c>
      <c r="E8" s="218">
        <v>93.2</v>
      </c>
      <c r="F8" s="218">
        <v>64.599999999999994</v>
      </c>
      <c r="G8" s="218">
        <v>-30.7</v>
      </c>
      <c r="H8" s="259" t="s">
        <v>47</v>
      </c>
      <c r="I8" s="245">
        <v>34.415340367356585</v>
      </c>
      <c r="J8" s="257">
        <v>40.579407823132684</v>
      </c>
      <c r="K8" s="247">
        <v>17.910813579001527</v>
      </c>
      <c r="L8" s="248">
        <v>93.215496745140229</v>
      </c>
      <c r="M8" s="258">
        <v>64.559302108637951</v>
      </c>
      <c r="N8" s="247">
        <v>-30.7418783754926</v>
      </c>
      <c r="O8" s="297">
        <f t="shared" si="1"/>
        <v>-1.5340367356586171E-2</v>
      </c>
      <c r="P8" s="297">
        <f t="shared" si="2"/>
        <v>2.0592176867317846E-2</v>
      </c>
      <c r="Q8" s="297">
        <f t="shared" si="3"/>
        <v>-1.081357900152824E-2</v>
      </c>
      <c r="R8" s="297">
        <f t="shared" si="4"/>
        <v>-1.5496745140225698E-2</v>
      </c>
      <c r="S8" s="297">
        <f t="shared" si="5"/>
        <v>4.0697891362043492E-2</v>
      </c>
      <c r="T8" s="297">
        <f t="shared" si="6"/>
        <v>4.1878375492601094E-2</v>
      </c>
    </row>
    <row r="9" spans="1:20" ht="15.75" thickBot="1" x14ac:dyDescent="0.3">
      <c r="A9" s="217" t="s">
        <v>48</v>
      </c>
      <c r="B9" s="218">
        <v>28</v>
      </c>
      <c r="C9" s="218">
        <v>27.2</v>
      </c>
      <c r="D9" s="218">
        <v>-2.8</v>
      </c>
      <c r="E9" s="218">
        <v>98.5</v>
      </c>
      <c r="F9" s="218">
        <v>71.7</v>
      </c>
      <c r="G9" s="218">
        <v>-27.2</v>
      </c>
      <c r="H9" s="250" t="s">
        <v>48</v>
      </c>
      <c r="I9" s="251">
        <v>28.017454709726138</v>
      </c>
      <c r="J9" s="252">
        <v>27.223273696434116</v>
      </c>
      <c r="K9" s="253">
        <v>-2.8345937256617604</v>
      </c>
      <c r="L9" s="254">
        <v>98.492036341334668</v>
      </c>
      <c r="M9" s="255">
        <v>71.681157619698382</v>
      </c>
      <c r="N9" s="253">
        <v>-27.221367044052503</v>
      </c>
      <c r="O9" s="297">
        <f t="shared" si="1"/>
        <v>-1.7454709726138162E-2</v>
      </c>
      <c r="P9" s="297">
        <f t="shared" si="2"/>
        <v>-2.3273696434117142E-2</v>
      </c>
      <c r="Q9" s="297">
        <f t="shared" si="3"/>
        <v>3.4593725661760555E-2</v>
      </c>
      <c r="R9" s="297">
        <f t="shared" si="4"/>
        <v>7.9636586653322183E-3</v>
      </c>
      <c r="S9" s="297">
        <f t="shared" si="5"/>
        <v>1.8842380301620665E-2</v>
      </c>
      <c r="T9" s="297">
        <f t="shared" si="6"/>
        <v>2.1367044052503559E-2</v>
      </c>
    </row>
    <row r="10" spans="1:20" ht="15.75" thickBot="1" x14ac:dyDescent="0.3">
      <c r="A10" s="217" t="s">
        <v>49</v>
      </c>
      <c r="B10" s="218">
        <v>17.399999999999999</v>
      </c>
      <c r="C10" s="218">
        <v>17</v>
      </c>
      <c r="D10" s="218">
        <v>-1.8</v>
      </c>
      <c r="E10" s="218">
        <v>58.6</v>
      </c>
      <c r="F10" s="218">
        <v>50.3</v>
      </c>
      <c r="G10" s="218">
        <v>-14.1</v>
      </c>
      <c r="H10" s="250" t="s">
        <v>49</v>
      </c>
      <c r="I10" s="251">
        <v>17.353951478467696</v>
      </c>
      <c r="J10" s="252">
        <v>17.041603370064866</v>
      </c>
      <c r="K10" s="253">
        <v>-1.7998673604128879</v>
      </c>
      <c r="L10" s="254">
        <v>58.609957970738023</v>
      </c>
      <c r="M10" s="255">
        <v>50.339187238321955</v>
      </c>
      <c r="N10" s="253">
        <v>-14.111545236980694</v>
      </c>
      <c r="O10" s="297">
        <f t="shared" si="1"/>
        <v>4.6048521532302544E-2</v>
      </c>
      <c r="P10" s="297">
        <f t="shared" si="2"/>
        <v>-4.1603370064866141E-2</v>
      </c>
      <c r="Q10" s="297">
        <f t="shared" si="3"/>
        <v>-1.3263958711218216E-4</v>
      </c>
      <c r="R10" s="297">
        <f t="shared" si="4"/>
        <v>-9.9579707380215154E-3</v>
      </c>
      <c r="S10" s="297">
        <f t="shared" si="5"/>
        <v>-3.9187238321957807E-2</v>
      </c>
      <c r="T10" s="297">
        <f t="shared" si="6"/>
        <v>1.154523698069454E-2</v>
      </c>
    </row>
    <row r="11" spans="1:20" ht="15.75" thickBot="1" x14ac:dyDescent="0.3">
      <c r="A11" s="217" t="s">
        <v>50</v>
      </c>
      <c r="B11" s="218">
        <v>29.4</v>
      </c>
      <c r="C11" s="218">
        <v>20</v>
      </c>
      <c r="D11" s="218">
        <v>-32</v>
      </c>
      <c r="E11" s="218">
        <v>88.1</v>
      </c>
      <c r="F11" s="218">
        <v>48.9</v>
      </c>
      <c r="G11" s="218">
        <v>-44.5</v>
      </c>
      <c r="H11" s="256" t="s">
        <v>50</v>
      </c>
      <c r="I11" s="245">
        <v>29.436483797473556</v>
      </c>
      <c r="J11" s="257">
        <v>20.024646129738418</v>
      </c>
      <c r="K11" s="247">
        <v>-31.973376074702674</v>
      </c>
      <c r="L11" s="248">
        <v>88.102015422029297</v>
      </c>
      <c r="M11" s="258">
        <v>48.883420621135471</v>
      </c>
      <c r="N11" s="247">
        <v>-44.514980290777196</v>
      </c>
      <c r="O11" s="297">
        <f t="shared" si="1"/>
        <v>-3.64837974735579E-2</v>
      </c>
      <c r="P11" s="297">
        <f t="shared" si="2"/>
        <v>-2.4646129738417955E-2</v>
      </c>
      <c r="Q11" s="297">
        <f t="shared" si="3"/>
        <v>-2.6623925297325712E-2</v>
      </c>
      <c r="R11" s="297">
        <f t="shared" si="4"/>
        <v>-2.0154220293022718E-3</v>
      </c>
      <c r="S11" s="297">
        <f t="shared" si="5"/>
        <v>1.6579378864527428E-2</v>
      </c>
      <c r="T11" s="297">
        <f t="shared" si="6"/>
        <v>1.4980290777195648E-2</v>
      </c>
    </row>
    <row r="12" spans="1:20" ht="15.75" thickBot="1" x14ac:dyDescent="0.3">
      <c r="A12" s="219" t="s">
        <v>51</v>
      </c>
      <c r="B12" s="218">
        <v>10.8</v>
      </c>
      <c r="C12" s="218">
        <v>10.4</v>
      </c>
      <c r="D12" s="218">
        <v>-4.2</v>
      </c>
      <c r="E12" s="218">
        <v>25.4</v>
      </c>
      <c r="F12" s="218">
        <v>29.1</v>
      </c>
      <c r="G12" s="218">
        <v>14.8</v>
      </c>
      <c r="H12" s="250" t="s">
        <v>51</v>
      </c>
      <c r="I12" s="251">
        <v>10.812245159533754</v>
      </c>
      <c r="J12" s="252">
        <v>10.352924147199627</v>
      </c>
      <c r="K12" s="253">
        <v>-4.248155730441594</v>
      </c>
      <c r="L12" s="254">
        <v>25.379863089636878</v>
      </c>
      <c r="M12" s="255">
        <v>29.136555223736043</v>
      </c>
      <c r="N12" s="253">
        <v>14.801861305678599</v>
      </c>
      <c r="O12" s="297">
        <f t="shared" si="1"/>
        <v>-1.224515953375338E-2</v>
      </c>
      <c r="P12" s="297">
        <f t="shared" si="2"/>
        <v>4.7075852800373852E-2</v>
      </c>
      <c r="Q12" s="297">
        <f t="shared" si="3"/>
        <v>4.8155730441593825E-2</v>
      </c>
      <c r="R12" s="297">
        <f t="shared" si="4"/>
        <v>2.0136910363120819E-2</v>
      </c>
      <c r="S12" s="297">
        <f t="shared" si="5"/>
        <v>-3.6555223736041143E-2</v>
      </c>
      <c r="T12" s="297">
        <f t="shared" si="6"/>
        <v>-1.8613056785987681E-3</v>
      </c>
    </row>
    <row r="13" spans="1:20" ht="15.75" thickBot="1" x14ac:dyDescent="0.3">
      <c r="A13" s="217" t="s">
        <v>52</v>
      </c>
      <c r="B13" s="218">
        <v>26</v>
      </c>
      <c r="C13" s="218">
        <v>20.3</v>
      </c>
      <c r="D13" s="218">
        <v>-21.9</v>
      </c>
      <c r="E13" s="218">
        <v>72.900000000000006</v>
      </c>
      <c r="F13" s="218">
        <v>60.7</v>
      </c>
      <c r="G13" s="218">
        <v>-16.8</v>
      </c>
      <c r="H13" s="244" t="s">
        <v>105</v>
      </c>
      <c r="I13" s="245">
        <f>I5-I6-I8-I9-I10-I11-I12</f>
        <v>26.005461340484239</v>
      </c>
      <c r="J13" s="245">
        <f t="shared" ref="J13:M13" si="7">J5-J6-J8-J9-J10-J11-J12</f>
        <v>20.305997333405074</v>
      </c>
      <c r="K13" s="245">
        <f>((J13-I13)/I13)*100</f>
        <v>-21.916411835411171</v>
      </c>
      <c r="L13" s="245">
        <f t="shared" si="7"/>
        <v>72.89937816657303</v>
      </c>
      <c r="M13" s="245">
        <f t="shared" si="7"/>
        <v>60.653725639032359</v>
      </c>
      <c r="N13" s="245">
        <f>((M13-L13)/L13)*100</f>
        <v>-16.798020553151634</v>
      </c>
      <c r="O13" s="297">
        <f t="shared" si="1"/>
        <v>-5.4613404842385194E-3</v>
      </c>
      <c r="P13" s="297">
        <f t="shared" si="2"/>
        <v>-5.9973334050731353E-3</v>
      </c>
      <c r="Q13" s="297">
        <f t="shared" si="3"/>
        <v>1.6411835411172859E-2</v>
      </c>
      <c r="R13" s="297">
        <f t="shared" si="4"/>
        <v>6.2183342697608168E-4</v>
      </c>
      <c r="S13" s="297">
        <f t="shared" si="5"/>
        <v>4.6274360967643702E-2</v>
      </c>
      <c r="T13" s="297">
        <f t="shared" si="6"/>
        <v>-1.979446848366706E-3</v>
      </c>
    </row>
    <row r="14" spans="1:20" ht="15.75" thickBot="1" x14ac:dyDescent="0.3">
      <c r="A14" s="215" t="s">
        <v>53</v>
      </c>
      <c r="B14" s="216">
        <v>299.89999999999998</v>
      </c>
      <c r="C14" s="216">
        <v>213.8</v>
      </c>
      <c r="D14" s="216">
        <v>-28.7</v>
      </c>
      <c r="E14" s="216">
        <v>834.2</v>
      </c>
      <c r="F14" s="216">
        <v>577.4</v>
      </c>
      <c r="G14" s="216">
        <v>-30.8</v>
      </c>
      <c r="H14" s="244" t="s">
        <v>91</v>
      </c>
      <c r="I14" s="260">
        <v>299.85657027473411</v>
      </c>
      <c r="J14" s="261">
        <v>213.82397446502773</v>
      </c>
      <c r="K14" s="262">
        <v>-28.691249196534773</v>
      </c>
      <c r="L14" s="263">
        <v>834.17951016125949</v>
      </c>
      <c r="M14" s="264">
        <v>577.36253552159826</v>
      </c>
      <c r="N14" s="262">
        <v>-30.786775689325509</v>
      </c>
      <c r="O14" s="297">
        <f t="shared" si="1"/>
        <v>4.3429725265866637E-2</v>
      </c>
      <c r="P14" s="297">
        <f t="shared" si="2"/>
        <v>-2.3974465027720271E-2</v>
      </c>
      <c r="Q14" s="297">
        <f t="shared" si="3"/>
        <v>-8.7508034652259425E-3</v>
      </c>
      <c r="R14" s="297">
        <f t="shared" si="4"/>
        <v>2.0489838740559208E-2</v>
      </c>
      <c r="S14" s="297">
        <f t="shared" si="5"/>
        <v>3.7464478401716406E-2</v>
      </c>
      <c r="T14" s="297">
        <f t="shared" si="6"/>
        <v>-1.3224310674491591E-2</v>
      </c>
    </row>
    <row r="15" spans="1:20" ht="15.75" thickBot="1" x14ac:dyDescent="0.3">
      <c r="A15" s="217" t="s">
        <v>54</v>
      </c>
      <c r="B15" s="218">
        <v>150</v>
      </c>
      <c r="C15" s="218">
        <v>72.2</v>
      </c>
      <c r="D15" s="218">
        <v>-51.9</v>
      </c>
      <c r="E15" s="218">
        <v>358.8</v>
      </c>
      <c r="F15" s="218">
        <v>169.8</v>
      </c>
      <c r="G15" s="218">
        <v>-52.7</v>
      </c>
      <c r="H15" s="250" t="s">
        <v>92</v>
      </c>
      <c r="I15" s="251">
        <v>150.04087806494368</v>
      </c>
      <c r="J15" s="252">
        <v>72.151395574057702</v>
      </c>
      <c r="K15" s="253">
        <v>-51.912174532311319</v>
      </c>
      <c r="L15" s="254">
        <v>358.79406368886441</v>
      </c>
      <c r="M15" s="255">
        <v>169.8061648565776</v>
      </c>
      <c r="N15" s="253">
        <v>-52.673084077603782</v>
      </c>
      <c r="O15" s="297">
        <f t="shared" si="1"/>
        <v>-4.0878064943683512E-2</v>
      </c>
      <c r="P15" s="297">
        <f t="shared" si="2"/>
        <v>4.8604425942301077E-2</v>
      </c>
      <c r="Q15" s="297">
        <f t="shared" si="3"/>
        <v>1.2174532311320263E-2</v>
      </c>
      <c r="R15" s="297">
        <f t="shared" si="4"/>
        <v>5.936311135599226E-3</v>
      </c>
      <c r="S15" s="297">
        <f t="shared" si="5"/>
        <v>-6.1648565775840325E-3</v>
      </c>
      <c r="T15" s="297">
        <f t="shared" si="6"/>
        <v>-2.6915922396220537E-2</v>
      </c>
    </row>
    <row r="16" spans="1:20" ht="15.75" thickBot="1" x14ac:dyDescent="0.3">
      <c r="A16" s="217" t="s">
        <v>55</v>
      </c>
      <c r="B16" s="218">
        <v>47.4</v>
      </c>
      <c r="C16" s="218">
        <v>44.1</v>
      </c>
      <c r="D16" s="218">
        <v>-6.9</v>
      </c>
      <c r="E16" s="218">
        <v>130</v>
      </c>
      <c r="F16" s="218">
        <v>121.8</v>
      </c>
      <c r="G16" s="218">
        <v>-6.3</v>
      </c>
      <c r="H16" s="259" t="s">
        <v>55</v>
      </c>
      <c r="I16" s="245">
        <v>47.39096671264403</v>
      </c>
      <c r="J16" s="257">
        <v>44.124184390723968</v>
      </c>
      <c r="K16" s="247">
        <v>-6.8932595144729936</v>
      </c>
      <c r="L16" s="248">
        <v>130.01961698095005</v>
      </c>
      <c r="M16" s="258">
        <v>121.78279419084107</v>
      </c>
      <c r="N16" s="247">
        <v>-6.3350615709903195</v>
      </c>
      <c r="O16" s="297">
        <f t="shared" si="1"/>
        <v>9.0332873559688664E-3</v>
      </c>
      <c r="P16" s="297">
        <f t="shared" si="2"/>
        <v>-2.4184390723966942E-2</v>
      </c>
      <c r="Q16" s="297">
        <f t="shared" si="3"/>
        <v>-6.7404855270067898E-3</v>
      </c>
      <c r="R16" s="297">
        <f t="shared" si="4"/>
        <v>-1.9616980950047491E-2</v>
      </c>
      <c r="S16" s="297">
        <f t="shared" si="5"/>
        <v>1.7205809158923557E-2</v>
      </c>
      <c r="T16" s="297">
        <f t="shared" si="6"/>
        <v>3.5061570990319701E-2</v>
      </c>
    </row>
    <row r="17" spans="1:20" ht="15.75" thickBot="1" x14ac:dyDescent="0.3">
      <c r="A17" s="217" t="s">
        <v>56</v>
      </c>
      <c r="B17" s="218">
        <v>21</v>
      </c>
      <c r="C17" s="218">
        <v>20.5</v>
      </c>
      <c r="D17" s="218">
        <v>-2.5</v>
      </c>
      <c r="E17" s="218">
        <v>68.3</v>
      </c>
      <c r="F17" s="218">
        <v>50.2</v>
      </c>
      <c r="G17" s="218">
        <v>-26.5</v>
      </c>
      <c r="H17" s="250" t="s">
        <v>93</v>
      </c>
      <c r="I17" s="251">
        <v>20.983904184710855</v>
      </c>
      <c r="J17" s="252">
        <v>20.468680887385403</v>
      </c>
      <c r="K17" s="253">
        <v>-2.4553262004543996</v>
      </c>
      <c r="L17" s="254">
        <v>68.26112384747708</v>
      </c>
      <c r="M17" s="255">
        <v>50.154163712429607</v>
      </c>
      <c r="N17" s="253">
        <v>-26.526021129546208</v>
      </c>
      <c r="O17" s="297">
        <f t="shared" si="1"/>
        <v>1.609581528914461E-2</v>
      </c>
      <c r="P17" s="297">
        <f t="shared" si="2"/>
        <v>3.1319112614596634E-2</v>
      </c>
      <c r="Q17" s="297">
        <f t="shared" si="3"/>
        <v>-4.4673799545600357E-2</v>
      </c>
      <c r="R17" s="297">
        <f t="shared" si="4"/>
        <v>3.8876152522917096E-2</v>
      </c>
      <c r="S17" s="297">
        <f t="shared" si="5"/>
        <v>4.5836287570395484E-2</v>
      </c>
      <c r="T17" s="297">
        <f t="shared" si="6"/>
        <v>2.6021129546208499E-2</v>
      </c>
    </row>
    <row r="18" spans="1:20" ht="15.75" thickBot="1" x14ac:dyDescent="0.3">
      <c r="A18" s="217" t="s">
        <v>57</v>
      </c>
      <c r="B18" s="218">
        <v>27</v>
      </c>
      <c r="C18" s="218">
        <v>22.5</v>
      </c>
      <c r="D18" s="218">
        <v>-16.8</v>
      </c>
      <c r="E18" s="218">
        <v>96.8</v>
      </c>
      <c r="F18" s="218">
        <v>75.099999999999994</v>
      </c>
      <c r="G18" s="218">
        <v>-22.5</v>
      </c>
      <c r="H18" s="265" t="s">
        <v>57</v>
      </c>
      <c r="I18" s="245">
        <v>27.00957893466077</v>
      </c>
      <c r="J18" s="257">
        <v>22.472219859014583</v>
      </c>
      <c r="K18" s="247">
        <v>-16.799073716115942</v>
      </c>
      <c r="L18" s="248">
        <v>96.832008711075218</v>
      </c>
      <c r="M18" s="258">
        <v>75.056862524916895</v>
      </c>
      <c r="N18" s="247">
        <v>-22.487549805075744</v>
      </c>
      <c r="O18" s="297">
        <f t="shared" si="1"/>
        <v>-9.5789346607695336E-3</v>
      </c>
      <c r="P18" s="297">
        <f t="shared" si="2"/>
        <v>2.7780140985417034E-2</v>
      </c>
      <c r="Q18" s="297">
        <f t="shared" si="3"/>
        <v>-9.2628388405913142E-4</v>
      </c>
      <c r="R18" s="297">
        <f t="shared" si="4"/>
        <v>-3.2008711075221186E-2</v>
      </c>
      <c r="S18" s="297">
        <f t="shared" si="5"/>
        <v>4.313747508309973E-2</v>
      </c>
      <c r="T18" s="297">
        <f t="shared" si="6"/>
        <v>-1.2450194924255698E-2</v>
      </c>
    </row>
    <row r="19" spans="1:20" ht="15.75" thickBot="1" x14ac:dyDescent="0.3">
      <c r="A19" s="217" t="s">
        <v>58</v>
      </c>
      <c r="B19" s="218">
        <v>24.4</v>
      </c>
      <c r="C19" s="218">
        <v>22.8</v>
      </c>
      <c r="D19" s="218">
        <v>-6.5</v>
      </c>
      <c r="E19" s="218">
        <v>73</v>
      </c>
      <c r="F19" s="218">
        <v>61.6</v>
      </c>
      <c r="G19" s="218">
        <v>-15.6</v>
      </c>
      <c r="H19" s="265" t="s">
        <v>58</v>
      </c>
      <c r="I19" s="245">
        <v>24.42675525657425</v>
      </c>
      <c r="J19" s="257">
        <v>22.832882820022217</v>
      </c>
      <c r="K19" s="247">
        <v>-6.5251091264897143</v>
      </c>
      <c r="L19" s="248">
        <v>73.021591607738742</v>
      </c>
      <c r="M19" s="258">
        <v>61.637631829458755</v>
      </c>
      <c r="N19" s="247">
        <v>-15.589854353535525</v>
      </c>
      <c r="O19" s="297">
        <f t="shared" si="1"/>
        <v>-2.6755256574251263E-2</v>
      </c>
      <c r="P19" s="297">
        <f t="shared" si="2"/>
        <v>-3.2882820022216208E-2</v>
      </c>
      <c r="Q19" s="297">
        <f t="shared" si="3"/>
        <v>2.5109126489714306E-2</v>
      </c>
      <c r="R19" s="297">
        <f t="shared" si="4"/>
        <v>-2.1591607738741914E-2</v>
      </c>
      <c r="S19" s="297">
        <f t="shared" si="5"/>
        <v>-3.763182945875343E-2</v>
      </c>
      <c r="T19" s="297">
        <f t="shared" si="6"/>
        <v>-1.0145646464474467E-2</v>
      </c>
    </row>
    <row r="20" spans="1:20" ht="15.75" thickBot="1" x14ac:dyDescent="0.3">
      <c r="A20" s="217" t="s">
        <v>59</v>
      </c>
      <c r="B20" s="218">
        <v>2</v>
      </c>
      <c r="C20" s="218">
        <v>2.1</v>
      </c>
      <c r="D20" s="218">
        <v>5.9</v>
      </c>
      <c r="E20" s="218">
        <v>7.3</v>
      </c>
      <c r="F20" s="218">
        <v>6.5</v>
      </c>
      <c r="G20" s="218">
        <v>-10.3</v>
      </c>
      <c r="H20" s="266" t="s">
        <v>59</v>
      </c>
      <c r="I20" s="251">
        <v>1.984550487771048</v>
      </c>
      <c r="J20" s="252">
        <v>2.1008737441839873</v>
      </c>
      <c r="K20" s="253">
        <v>5.8614410230292568</v>
      </c>
      <c r="L20" s="254">
        <v>7.2649703127995329</v>
      </c>
      <c r="M20" s="255">
        <v>6.5140393984471618</v>
      </c>
      <c r="N20" s="253">
        <v>-10.3363246100176</v>
      </c>
      <c r="O20" s="297">
        <f t="shared" si="1"/>
        <v>1.5449512228951967E-2</v>
      </c>
      <c r="P20" s="297">
        <f t="shared" si="2"/>
        <v>-8.7374418398722398E-4</v>
      </c>
      <c r="Q20" s="297">
        <f t="shared" si="3"/>
        <v>3.8558976970743508E-2</v>
      </c>
      <c r="R20" s="297">
        <f t="shared" si="4"/>
        <v>3.5029687200466952E-2</v>
      </c>
      <c r="S20" s="297">
        <f t="shared" si="5"/>
        <v>-1.4039398447161844E-2</v>
      </c>
      <c r="T20" s="297">
        <f t="shared" si="6"/>
        <v>3.6324610017599568E-2</v>
      </c>
    </row>
    <row r="21" spans="1:20" ht="15.75" thickBot="1" x14ac:dyDescent="0.3">
      <c r="A21" s="217" t="s">
        <v>60</v>
      </c>
      <c r="B21" s="218">
        <v>28</v>
      </c>
      <c r="C21" s="218">
        <v>29.7</v>
      </c>
      <c r="D21" s="218">
        <v>5.9</v>
      </c>
      <c r="E21" s="218">
        <v>100</v>
      </c>
      <c r="F21" s="218">
        <v>92.4</v>
      </c>
      <c r="G21" s="218">
        <v>-7.6</v>
      </c>
      <c r="H21" s="250" t="s">
        <v>105</v>
      </c>
      <c r="I21" s="251">
        <f>I14-I15-I16-I17-I18-I19-I20</f>
        <v>28.019936633429481</v>
      </c>
      <c r="J21" s="251">
        <f t="shared" ref="J21:M21" si="8">J14-J15-J16-J17-J18-J19-J20</f>
        <v>29.67373718963988</v>
      </c>
      <c r="K21" s="245">
        <f>((J21-I21)/I21)*100</f>
        <v>5.9022280380081762</v>
      </c>
      <c r="L21" s="251">
        <f t="shared" si="8"/>
        <v>99.986135012354424</v>
      </c>
      <c r="M21" s="251">
        <f t="shared" si="8"/>
        <v>92.410879008927168</v>
      </c>
      <c r="N21" s="245">
        <f>((M21-L21)/L21)*100</f>
        <v>-7.5763064573815626</v>
      </c>
      <c r="O21" s="297">
        <f t="shared" si="1"/>
        <v>-1.9936633429480821E-2</v>
      </c>
      <c r="P21" s="297">
        <f t="shared" si="2"/>
        <v>2.626281036011946E-2</v>
      </c>
      <c r="Q21" s="297">
        <f t="shared" si="3"/>
        <v>-2.2280380081758366E-3</v>
      </c>
      <c r="R21" s="297">
        <f t="shared" si="4"/>
        <v>1.3864987645575866E-2</v>
      </c>
      <c r="S21" s="297">
        <f t="shared" si="5"/>
        <v>-1.0879008927162204E-2</v>
      </c>
      <c r="T21" s="297">
        <f t="shared" si="6"/>
        <v>-2.3693542618437036E-2</v>
      </c>
    </row>
    <row r="22" spans="1:20" ht="15.75" thickBot="1" x14ac:dyDescent="0.3">
      <c r="A22" s="212" t="s">
        <v>61</v>
      </c>
      <c r="B22" s="214">
        <v>1121.7</v>
      </c>
      <c r="C22" s="213">
        <v>987.1</v>
      </c>
      <c r="D22" s="213">
        <v>-12</v>
      </c>
      <c r="E22" s="214">
        <v>3351.4</v>
      </c>
      <c r="F22" s="214">
        <v>2774.2</v>
      </c>
      <c r="G22" s="213">
        <v>-17.2</v>
      </c>
      <c r="H22" s="267" t="s">
        <v>94</v>
      </c>
      <c r="I22" s="268">
        <v>1121.7388858615006</v>
      </c>
      <c r="J22" s="269">
        <v>987.10152857103515</v>
      </c>
      <c r="K22" s="228">
        <v>-12.00255772421256</v>
      </c>
      <c r="L22" s="270">
        <v>3351.389692268709</v>
      </c>
      <c r="M22" s="271">
        <v>2774.2363893844413</v>
      </c>
      <c r="N22" s="228">
        <v>-17.221312824817048</v>
      </c>
      <c r="O22" s="297">
        <f t="shared" si="1"/>
        <v>-3.8885861500602914E-2</v>
      </c>
      <c r="P22" s="297">
        <f t="shared" si="2"/>
        <v>-1.5285710351236048E-3</v>
      </c>
      <c r="Q22" s="297">
        <f t="shared" si="3"/>
        <v>2.55772421255962E-3</v>
      </c>
      <c r="R22" s="297">
        <f t="shared" si="4"/>
        <v>1.0307731291050004E-2</v>
      </c>
      <c r="S22" s="297">
        <f t="shared" si="5"/>
        <v>-3.6389384441463335E-2</v>
      </c>
      <c r="T22" s="297">
        <f t="shared" si="6"/>
        <v>2.1312824817048437E-2</v>
      </c>
    </row>
    <row r="23" spans="1:20" ht="15.75" thickBot="1" x14ac:dyDescent="0.3">
      <c r="A23" s="217" t="s">
        <v>62</v>
      </c>
      <c r="B23" s="218">
        <v>398</v>
      </c>
      <c r="C23" s="218">
        <v>407.9</v>
      </c>
      <c r="D23" s="218">
        <v>2.5</v>
      </c>
      <c r="E23" s="220">
        <v>1075.2</v>
      </c>
      <c r="F23" s="220">
        <v>1018.6</v>
      </c>
      <c r="G23" s="218">
        <v>-5.3</v>
      </c>
      <c r="H23" s="266" t="s">
        <v>62</v>
      </c>
      <c r="I23" s="251">
        <v>397.97626958243046</v>
      </c>
      <c r="J23" s="252">
        <v>407.86780493854729</v>
      </c>
      <c r="K23" s="253">
        <v>2.4854585843762322</v>
      </c>
      <c r="L23" s="254">
        <v>1075.1912225741776</v>
      </c>
      <c r="M23" s="255">
        <v>1018.6306405900198</v>
      </c>
      <c r="N23" s="253">
        <v>-5.2605137390112633</v>
      </c>
      <c r="O23" s="297">
        <f t="shared" si="1"/>
        <v>2.3730417569538531E-2</v>
      </c>
      <c r="P23" s="297">
        <f t="shared" si="2"/>
        <v>3.2195061452682694E-2</v>
      </c>
      <c r="Q23" s="297">
        <f t="shared" si="3"/>
        <v>1.4541415623767762E-2</v>
      </c>
      <c r="R23" s="297">
        <f t="shared" si="4"/>
        <v>8.7774258224726509E-3</v>
      </c>
      <c r="S23" s="297">
        <f t="shared" si="5"/>
        <v>-3.0640590019743286E-2</v>
      </c>
      <c r="T23" s="297">
        <f t="shared" si="6"/>
        <v>-3.9486260988736532E-2</v>
      </c>
    </row>
    <row r="24" spans="1:20" ht="15.75" thickBot="1" x14ac:dyDescent="0.3">
      <c r="A24" s="217" t="s">
        <v>63</v>
      </c>
      <c r="B24" s="218">
        <v>49.9</v>
      </c>
      <c r="C24" s="218">
        <v>101.9</v>
      </c>
      <c r="D24" s="218">
        <v>104</v>
      </c>
      <c r="E24" s="218">
        <v>153.4</v>
      </c>
      <c r="F24" s="218">
        <v>237.7</v>
      </c>
      <c r="G24" s="218">
        <v>55</v>
      </c>
      <c r="H24" s="273" t="s">
        <v>95</v>
      </c>
      <c r="I24" s="274">
        <v>49.944043000000001</v>
      </c>
      <c r="J24" s="275">
        <v>101.90413000000001</v>
      </c>
      <c r="K24" s="276">
        <v>104.0366055267092</v>
      </c>
      <c r="L24" s="277">
        <v>153.37375300000002</v>
      </c>
      <c r="M24" s="278">
        <v>237.656451</v>
      </c>
      <c r="N24" s="276">
        <v>54.952491121476285</v>
      </c>
      <c r="O24" s="297">
        <f t="shared" si="1"/>
        <v>-4.4043000000002053E-2</v>
      </c>
      <c r="P24" s="297">
        <f t="shared" si="2"/>
        <v>-4.1300000000035197E-3</v>
      </c>
      <c r="Q24" s="297">
        <f t="shared" si="3"/>
        <v>-3.6605526709195146E-2</v>
      </c>
      <c r="R24" s="297">
        <f t="shared" si="4"/>
        <v>2.62469999999837E-2</v>
      </c>
      <c r="S24" s="297">
        <f t="shared" si="5"/>
        <v>4.3548999999984517E-2</v>
      </c>
      <c r="T24" s="297">
        <f t="shared" si="6"/>
        <v>4.750887852371477E-2</v>
      </c>
    </row>
    <row r="25" spans="1:20" ht="15.75" thickBot="1" x14ac:dyDescent="0.3">
      <c r="A25" s="217" t="s">
        <v>64</v>
      </c>
      <c r="B25" s="218">
        <v>304.2</v>
      </c>
      <c r="C25" s="218">
        <v>271.5</v>
      </c>
      <c r="D25" s="218">
        <v>-10.8</v>
      </c>
      <c r="E25" s="218">
        <v>797</v>
      </c>
      <c r="F25" s="218">
        <v>659</v>
      </c>
      <c r="G25" s="218">
        <v>-17.3</v>
      </c>
      <c r="H25" s="279" t="s">
        <v>96</v>
      </c>
      <c r="I25" s="274">
        <v>304.22932566108511</v>
      </c>
      <c r="J25" s="275">
        <v>271.49191425731578</v>
      </c>
      <c r="K25" s="276">
        <v>-10.760767829541573</v>
      </c>
      <c r="L25" s="277">
        <v>797.02742259968022</v>
      </c>
      <c r="M25" s="278">
        <v>658.97004682054239</v>
      </c>
      <c r="N25" s="276">
        <v>-17.321533972925717</v>
      </c>
      <c r="O25" s="297">
        <f t="shared" si="1"/>
        <v>-2.9325661085124466E-2</v>
      </c>
      <c r="P25" s="297">
        <f t="shared" si="2"/>
        <v>8.085742684215802E-3</v>
      </c>
      <c r="Q25" s="297">
        <f t="shared" si="3"/>
        <v>-3.9232170458427973E-2</v>
      </c>
      <c r="R25" s="297">
        <f t="shared" si="4"/>
        <v>-2.7422599680221538E-2</v>
      </c>
      <c r="S25" s="297">
        <f t="shared" si="5"/>
        <v>2.9953179457606893E-2</v>
      </c>
      <c r="T25" s="297">
        <f t="shared" si="6"/>
        <v>2.1533972925716682E-2</v>
      </c>
    </row>
    <row r="26" spans="1:20" ht="15.75" thickBot="1" x14ac:dyDescent="0.3">
      <c r="A26" s="217" t="s">
        <v>65</v>
      </c>
      <c r="B26" s="218">
        <v>43.8</v>
      </c>
      <c r="C26" s="218">
        <v>34.5</v>
      </c>
      <c r="D26" s="218">
        <v>-21.3</v>
      </c>
      <c r="E26" s="218">
        <v>124.8</v>
      </c>
      <c r="F26" s="218">
        <v>122</v>
      </c>
      <c r="G26" s="218">
        <v>-2.2000000000000002</v>
      </c>
      <c r="H26" s="280" t="s">
        <v>97</v>
      </c>
      <c r="I26" s="274">
        <v>43.802900921345312</v>
      </c>
      <c r="J26" s="275">
        <v>34.471760681231501</v>
      </c>
      <c r="K26" s="276">
        <v>-21.302562259219481</v>
      </c>
      <c r="L26" s="277">
        <v>124.79004697449746</v>
      </c>
      <c r="M26" s="278">
        <v>122.0041427694775</v>
      </c>
      <c r="N26" s="276">
        <v>-2.232473079835684</v>
      </c>
      <c r="O26" s="297">
        <f t="shared" si="1"/>
        <v>-2.9009213453150551E-3</v>
      </c>
      <c r="P26" s="297">
        <f t="shared" si="2"/>
        <v>2.8239318768498833E-2</v>
      </c>
      <c r="Q26" s="297">
        <f t="shared" si="3"/>
        <v>2.5622592194807225E-3</v>
      </c>
      <c r="R26" s="297">
        <f t="shared" si="4"/>
        <v>9.9530255025399583E-3</v>
      </c>
      <c r="S26" s="297">
        <f t="shared" si="5"/>
        <v>-4.1427694774966994E-3</v>
      </c>
      <c r="T26" s="297">
        <f t="shared" si="6"/>
        <v>3.2473079835683816E-2</v>
      </c>
    </row>
    <row r="27" spans="1:20" ht="15.75" thickBot="1" x14ac:dyDescent="0.3">
      <c r="A27" s="217" t="s">
        <v>66</v>
      </c>
      <c r="B27" s="218">
        <v>150.30000000000001</v>
      </c>
      <c r="C27" s="218">
        <v>14.7</v>
      </c>
      <c r="D27" s="218">
        <v>-90.2</v>
      </c>
      <c r="E27" s="218">
        <v>375.1</v>
      </c>
      <c r="F27" s="218">
        <v>47.7</v>
      </c>
      <c r="G27" s="218">
        <v>-87.3</v>
      </c>
      <c r="H27" s="266" t="s">
        <v>99</v>
      </c>
      <c r="I27" s="251">
        <v>150.33337615136057</v>
      </c>
      <c r="J27" s="252">
        <v>14.742053681615964</v>
      </c>
      <c r="K27" s="253">
        <v>-90.193758658906731</v>
      </c>
      <c r="L27" s="254">
        <v>375.10072846807509</v>
      </c>
      <c r="M27" s="255">
        <v>47.652018506457644</v>
      </c>
      <c r="N27" s="253">
        <v>-87.296207421118538</v>
      </c>
      <c r="O27" s="297">
        <f t="shared" si="1"/>
        <v>-3.3376151360556605E-2</v>
      </c>
      <c r="P27" s="297">
        <f t="shared" si="2"/>
        <v>-4.2053681615964678E-2</v>
      </c>
      <c r="Q27" s="297">
        <f t="shared" si="3"/>
        <v>-6.2413410932720126E-3</v>
      </c>
      <c r="R27" s="297">
        <f t="shared" si="4"/>
        <v>-7.2846807506721234E-4</v>
      </c>
      <c r="S27" s="297">
        <f t="shared" si="5"/>
        <v>4.7981493542359033E-2</v>
      </c>
      <c r="T27" s="297">
        <f t="shared" si="6"/>
        <v>-3.7925788814590078E-3</v>
      </c>
    </row>
    <row r="28" spans="1:20" ht="15.75" thickBot="1" x14ac:dyDescent="0.3">
      <c r="A28" s="217" t="s">
        <v>67</v>
      </c>
      <c r="B28" s="218">
        <v>139.69999999999999</v>
      </c>
      <c r="C28" s="218">
        <v>0</v>
      </c>
      <c r="D28" s="218">
        <v>-100</v>
      </c>
      <c r="E28" s="218">
        <v>345.3</v>
      </c>
      <c r="F28" s="218">
        <v>0.8</v>
      </c>
      <c r="G28" s="218">
        <v>-99.8</v>
      </c>
      <c r="H28" s="285" t="s">
        <v>100</v>
      </c>
      <c r="I28" s="281">
        <v>139.66090741083215</v>
      </c>
      <c r="J28" s="282">
        <v>1.277075914449268E-2</v>
      </c>
      <c r="K28" s="247">
        <v>-99.990855881304768</v>
      </c>
      <c r="L28" s="248">
        <v>345.3338011216623</v>
      </c>
      <c r="M28" s="258">
        <v>0.84112503253288207</v>
      </c>
      <c r="N28" s="247">
        <v>-99.756431305073278</v>
      </c>
      <c r="O28" s="297">
        <f t="shared" si="1"/>
        <v>3.9092589167836422E-2</v>
      </c>
      <c r="P28" s="297">
        <f t="shared" si="2"/>
        <v>-1.277075914449268E-2</v>
      </c>
      <c r="Q28" s="297">
        <f t="shared" si="3"/>
        <v>-9.1441186952323505E-3</v>
      </c>
      <c r="R28" s="297">
        <f t="shared" si="4"/>
        <v>-3.3801121662293099E-2</v>
      </c>
      <c r="S28" s="297">
        <f t="shared" si="5"/>
        <v>-4.1125032532882022E-2</v>
      </c>
      <c r="T28" s="297">
        <f t="shared" si="6"/>
        <v>-4.3568694926719331E-2</v>
      </c>
    </row>
    <row r="29" spans="1:20" ht="15.75" thickBot="1" x14ac:dyDescent="0.3">
      <c r="A29" s="217" t="s">
        <v>68</v>
      </c>
      <c r="B29" s="218">
        <v>198.6</v>
      </c>
      <c r="C29" s="218">
        <v>213.9</v>
      </c>
      <c r="D29" s="218">
        <v>7.7</v>
      </c>
      <c r="E29" s="218">
        <v>691.1</v>
      </c>
      <c r="F29" s="218">
        <v>688.6</v>
      </c>
      <c r="G29" s="218">
        <v>-0.4</v>
      </c>
      <c r="H29" s="266" t="s">
        <v>68</v>
      </c>
      <c r="I29" s="251">
        <v>198.58534821433159</v>
      </c>
      <c r="J29" s="252">
        <v>213.88912797638062</v>
      </c>
      <c r="K29" s="253">
        <v>7.7063992382417679</v>
      </c>
      <c r="L29" s="254">
        <v>691.10546035897505</v>
      </c>
      <c r="M29" s="255">
        <v>688.55349932377658</v>
      </c>
      <c r="N29" s="253">
        <v>-0.36925783134066359</v>
      </c>
      <c r="O29" s="297">
        <f t="shared" si="1"/>
        <v>1.4651785668405637E-2</v>
      </c>
      <c r="P29" s="297">
        <f t="shared" si="2"/>
        <v>1.0872023619384663E-2</v>
      </c>
      <c r="Q29" s="297">
        <f t="shared" si="3"/>
        <v>-6.3992382417676907E-3</v>
      </c>
      <c r="R29" s="297">
        <f t="shared" si="4"/>
        <v>-5.4603589750286119E-3</v>
      </c>
      <c r="S29" s="297">
        <f t="shared" si="5"/>
        <v>4.6500676223445225E-2</v>
      </c>
      <c r="T29" s="297">
        <f t="shared" si="6"/>
        <v>-3.0742168659336433E-2</v>
      </c>
    </row>
    <row r="30" spans="1:20" ht="15.75" thickBot="1" x14ac:dyDescent="0.3">
      <c r="A30" s="217" t="s">
        <v>69</v>
      </c>
      <c r="B30" s="218">
        <v>38.799999999999997</v>
      </c>
      <c r="C30" s="218">
        <v>34.1</v>
      </c>
      <c r="D30" s="218">
        <v>-12.1</v>
      </c>
      <c r="E30" s="218">
        <v>122.7</v>
      </c>
      <c r="F30" s="218">
        <v>103.7</v>
      </c>
      <c r="G30" s="218">
        <v>-15.4</v>
      </c>
      <c r="H30" s="250" t="s">
        <v>69</v>
      </c>
      <c r="I30" s="251">
        <v>38.821684601692169</v>
      </c>
      <c r="J30" s="252">
        <v>34.132503102060305</v>
      </c>
      <c r="K30" s="253">
        <v>-12.078768728720934</v>
      </c>
      <c r="L30" s="254">
        <v>122.66715421935569</v>
      </c>
      <c r="M30" s="255">
        <v>103.71734521863777</v>
      </c>
      <c r="N30" s="253">
        <v>-15.448152458833043</v>
      </c>
      <c r="O30" s="297">
        <f t="shared" si="1"/>
        <v>-2.1684601692172123E-2</v>
      </c>
      <c r="P30" s="297">
        <f t="shared" si="2"/>
        <v>-3.250310206030349E-2</v>
      </c>
      <c r="Q30" s="297">
        <f t="shared" si="3"/>
        <v>-2.1231271279065211E-2</v>
      </c>
      <c r="R30" s="297">
        <f t="shared" si="4"/>
        <v>3.284578064430832E-2</v>
      </c>
      <c r="S30" s="297">
        <f t="shared" si="5"/>
        <v>-1.7345218637771609E-2</v>
      </c>
      <c r="T30" s="297">
        <f t="shared" si="6"/>
        <v>4.8152458833042644E-2</v>
      </c>
    </row>
    <row r="31" spans="1:20" ht="15.75" thickBot="1" x14ac:dyDescent="0.3">
      <c r="A31" s="217" t="s">
        <v>70</v>
      </c>
      <c r="B31" s="218">
        <v>26.2</v>
      </c>
      <c r="C31" s="218">
        <v>20.2</v>
      </c>
      <c r="D31" s="218">
        <v>-23</v>
      </c>
      <c r="E31" s="218">
        <v>81.2</v>
      </c>
      <c r="F31" s="218">
        <v>71.400000000000006</v>
      </c>
      <c r="G31" s="218">
        <v>-12</v>
      </c>
      <c r="H31" s="259" t="s">
        <v>70</v>
      </c>
      <c r="I31" s="245">
        <v>26.224234855723541</v>
      </c>
      <c r="J31" s="257">
        <v>20.189380910587804</v>
      </c>
      <c r="K31" s="247">
        <v>-23.012507241249814</v>
      </c>
      <c r="L31" s="248">
        <v>81.160477160137745</v>
      </c>
      <c r="M31" s="258">
        <v>71.44908631241411</v>
      </c>
      <c r="N31" s="247">
        <v>-11.965665047239792</v>
      </c>
      <c r="O31" s="297">
        <f t="shared" si="1"/>
        <v>-2.4234855723541671E-2</v>
      </c>
      <c r="P31" s="297">
        <f t="shared" si="2"/>
        <v>1.0619089412195137E-2</v>
      </c>
      <c r="Q31" s="297">
        <f t="shared" si="3"/>
        <v>1.2507241249814172E-2</v>
      </c>
      <c r="R31" s="297">
        <f t="shared" si="4"/>
        <v>3.9522839862257797E-2</v>
      </c>
      <c r="S31" s="297">
        <f t="shared" si="5"/>
        <v>-4.9086312414104327E-2</v>
      </c>
      <c r="T31" s="297">
        <f t="shared" si="6"/>
        <v>-3.4334952760207926E-2</v>
      </c>
    </row>
    <row r="32" spans="1:20" ht="15.75" thickBot="1" x14ac:dyDescent="0.3">
      <c r="A32" s="217" t="s">
        <v>71</v>
      </c>
      <c r="B32" s="218">
        <v>32.5</v>
      </c>
      <c r="C32" s="218">
        <v>12</v>
      </c>
      <c r="D32" s="218">
        <v>-62.9</v>
      </c>
      <c r="E32" s="218">
        <v>107.2</v>
      </c>
      <c r="F32" s="218">
        <v>53.2</v>
      </c>
      <c r="G32" s="218">
        <v>-50.3</v>
      </c>
      <c r="H32" s="256" t="s">
        <v>71</v>
      </c>
      <c r="I32" s="281">
        <v>32.477077939340703</v>
      </c>
      <c r="J32" s="282">
        <v>12.038072844334298</v>
      </c>
      <c r="K32" s="247">
        <v>-62.933633171006043</v>
      </c>
      <c r="L32" s="283">
        <v>107.23468020467189</v>
      </c>
      <c r="M32" s="284">
        <v>53.246676819751457</v>
      </c>
      <c r="N32" s="247">
        <v>-50.345656164476857</v>
      </c>
      <c r="O32" s="297">
        <f t="shared" si="1"/>
        <v>2.2922060659297472E-2</v>
      </c>
      <c r="P32" s="297">
        <f t="shared" si="2"/>
        <v>-3.8072844334298139E-2</v>
      </c>
      <c r="Q32" s="297">
        <f t="shared" si="3"/>
        <v>3.3633171006044904E-2</v>
      </c>
      <c r="R32" s="297">
        <f t="shared" si="4"/>
        <v>-3.4680204671886372E-2</v>
      </c>
      <c r="S32" s="297">
        <f t="shared" si="5"/>
        <v>-4.6676819751453991E-2</v>
      </c>
      <c r="T32" s="297">
        <f t="shared" si="6"/>
        <v>4.5656164476859828E-2</v>
      </c>
    </row>
    <row r="33" spans="1:20" ht="15.75" thickBot="1" x14ac:dyDescent="0.3">
      <c r="A33" s="217" t="s">
        <v>72</v>
      </c>
      <c r="B33" s="218">
        <v>27.9</v>
      </c>
      <c r="C33" s="218">
        <v>34.6</v>
      </c>
      <c r="D33" s="218">
        <v>23.9</v>
      </c>
      <c r="E33" s="218">
        <v>135.4</v>
      </c>
      <c r="F33" s="218">
        <v>140.80000000000001</v>
      </c>
      <c r="G33" s="218">
        <v>3.9</v>
      </c>
      <c r="H33" s="256" t="s">
        <v>72</v>
      </c>
      <c r="I33" s="245">
        <v>27.947732384761199</v>
      </c>
      <c r="J33" s="257">
        <v>34.62567633881784</v>
      </c>
      <c r="K33" s="247">
        <v>23.894403531994101</v>
      </c>
      <c r="L33" s="248">
        <v>135.42868849542108</v>
      </c>
      <c r="M33" s="258">
        <v>140.76956275767049</v>
      </c>
      <c r="N33" s="247">
        <v>3.9436801179906444</v>
      </c>
      <c r="O33" s="297">
        <f t="shared" si="1"/>
        <v>-4.7732384761200564E-2</v>
      </c>
      <c r="P33" s="297">
        <f t="shared" si="2"/>
        <v>-2.5676338817838484E-2</v>
      </c>
      <c r="Q33" s="297">
        <f t="shared" si="3"/>
        <v>5.5964680058977478E-3</v>
      </c>
      <c r="R33" s="297">
        <f t="shared" si="4"/>
        <v>-2.8688495421079097E-2</v>
      </c>
      <c r="S33" s="297">
        <f t="shared" si="5"/>
        <v>3.0437242329526271E-2</v>
      </c>
      <c r="T33" s="297">
        <f t="shared" si="6"/>
        <v>-4.3680117990644529E-2</v>
      </c>
    </row>
    <row r="34" spans="1:20" ht="15.75" thickBot="1" x14ac:dyDescent="0.3">
      <c r="A34" s="217" t="s">
        <v>73</v>
      </c>
      <c r="B34" s="218">
        <v>66.099999999999994</v>
      </c>
      <c r="C34" s="218">
        <v>47.4</v>
      </c>
      <c r="D34" s="218">
        <v>-28.3</v>
      </c>
      <c r="E34" s="218">
        <v>177.8</v>
      </c>
      <c r="F34" s="218">
        <v>143.69999999999999</v>
      </c>
      <c r="G34" s="218">
        <v>-19.100000000000001</v>
      </c>
      <c r="H34" s="266" t="s">
        <v>98</v>
      </c>
      <c r="I34" s="251">
        <v>66.11926443278314</v>
      </c>
      <c r="J34" s="252">
        <v>47.433988431304634</v>
      </c>
      <c r="K34" s="253">
        <v>-28.259957459862495</v>
      </c>
      <c r="L34" s="254">
        <v>177.76087832049211</v>
      </c>
      <c r="M34" s="255">
        <v>143.74074464289012</v>
      </c>
      <c r="N34" s="253">
        <v>-19.13814445508406</v>
      </c>
      <c r="O34" s="297">
        <f t="shared" si="1"/>
        <v>-1.9264432783145935E-2</v>
      </c>
      <c r="P34" s="297">
        <f t="shared" si="2"/>
        <v>-3.3988431304635469E-2</v>
      </c>
      <c r="Q34" s="297">
        <f t="shared" si="3"/>
        <v>-4.0042540137505966E-2</v>
      </c>
      <c r="R34" s="297">
        <f t="shared" si="4"/>
        <v>3.9121679507900353E-2</v>
      </c>
      <c r="S34" s="297">
        <f t="shared" si="5"/>
        <v>-4.0744642890132354E-2</v>
      </c>
      <c r="T34" s="297">
        <f t="shared" si="6"/>
        <v>3.8144455084058393E-2</v>
      </c>
    </row>
    <row r="35" spans="1:20" ht="15.75" thickBot="1" x14ac:dyDescent="0.3">
      <c r="A35" s="217" t="s">
        <v>74</v>
      </c>
      <c r="B35" s="218">
        <v>7.2</v>
      </c>
      <c r="C35" s="218">
        <v>3.8</v>
      </c>
      <c r="D35" s="218">
        <v>-46.8</v>
      </c>
      <c r="E35" s="218">
        <v>16.2</v>
      </c>
      <c r="F35" s="218">
        <v>12.2</v>
      </c>
      <c r="G35" s="218">
        <v>-25.1</v>
      </c>
      <c r="H35" s="250" t="s">
        <v>74</v>
      </c>
      <c r="I35" s="251">
        <v>7.1975005586635223</v>
      </c>
      <c r="J35" s="252">
        <v>3.8275701648491451</v>
      </c>
      <c r="K35" s="253">
        <v>-46.820842406994231</v>
      </c>
      <c r="L35" s="254">
        <v>16.248275163757143</v>
      </c>
      <c r="M35" s="255">
        <v>12.170547724042985</v>
      </c>
      <c r="N35" s="253">
        <v>-25.096371144734174</v>
      </c>
      <c r="O35" s="297">
        <f t="shared" si="1"/>
        <v>2.4994413364778367E-3</v>
      </c>
      <c r="P35" s="297">
        <f t="shared" si="2"/>
        <v>-2.7570164849145318E-2</v>
      </c>
      <c r="Q35" s="297">
        <f t="shared" si="3"/>
        <v>2.0842406994233897E-2</v>
      </c>
      <c r="R35" s="297">
        <f t="shared" si="4"/>
        <v>-4.8275163757143247E-2</v>
      </c>
      <c r="S35" s="297">
        <f t="shared" si="5"/>
        <v>2.9452275957014606E-2</v>
      </c>
      <c r="T35" s="297">
        <f t="shared" si="6"/>
        <v>-3.6288552658270135E-3</v>
      </c>
    </row>
    <row r="36" spans="1:20" ht="15.75" thickBot="1" x14ac:dyDescent="0.3">
      <c r="A36" s="217" t="s">
        <v>75</v>
      </c>
      <c r="B36" s="218">
        <v>11.9</v>
      </c>
      <c r="C36" s="218">
        <v>39.299999999999997</v>
      </c>
      <c r="D36" s="218">
        <v>229.3</v>
      </c>
      <c r="E36" s="218">
        <v>74.7</v>
      </c>
      <c r="F36" s="218">
        <v>48.4</v>
      </c>
      <c r="G36" s="218">
        <v>-35.200000000000003</v>
      </c>
      <c r="H36" s="266" t="s">
        <v>75</v>
      </c>
      <c r="I36" s="251">
        <v>11.931103758585438</v>
      </c>
      <c r="J36" s="252">
        <v>39.283819193879047</v>
      </c>
      <c r="K36" s="253">
        <v>229.25553233589991</v>
      </c>
      <c r="L36" s="254">
        <v>74.66127093070925</v>
      </c>
      <c r="M36" s="255">
        <v>48.35042258847497</v>
      </c>
      <c r="N36" s="253">
        <v>-35.240289931111057</v>
      </c>
      <c r="O36" s="297">
        <f t="shared" si="1"/>
        <v>-3.1103758585437902E-2</v>
      </c>
      <c r="P36" s="297">
        <f t="shared" si="2"/>
        <v>1.6180806120949853E-2</v>
      </c>
      <c r="Q36" s="297">
        <f t="shared" si="3"/>
        <v>4.4467664100096727E-2</v>
      </c>
      <c r="R36" s="297">
        <f t="shared" si="4"/>
        <v>3.8729069290752705E-2</v>
      </c>
      <c r="S36" s="297">
        <f t="shared" si="5"/>
        <v>4.9577411525028481E-2</v>
      </c>
      <c r="T36" s="297">
        <f t="shared" si="6"/>
        <v>4.02899311110545E-2</v>
      </c>
    </row>
    <row r="37" spans="1:20" ht="15.75" thickBot="1" x14ac:dyDescent="0.3">
      <c r="A37" s="217" t="s">
        <v>76</v>
      </c>
      <c r="B37" s="218">
        <v>34.700000000000003</v>
      </c>
      <c r="C37" s="218">
        <v>25.6</v>
      </c>
      <c r="D37" s="218">
        <v>-26.1</v>
      </c>
      <c r="E37" s="218">
        <v>85.4</v>
      </c>
      <c r="F37" s="218">
        <v>68.400000000000006</v>
      </c>
      <c r="G37" s="218">
        <v>-19.899999999999999</v>
      </c>
      <c r="H37" s="259" t="s">
        <v>76</v>
      </c>
      <c r="I37" s="245">
        <v>34.665964471568522</v>
      </c>
      <c r="J37" s="257">
        <v>25.605197909766193</v>
      </c>
      <c r="K37" s="247">
        <v>-26.137356049140259</v>
      </c>
      <c r="L37" s="248">
        <v>85.376798371469761</v>
      </c>
      <c r="M37" s="258">
        <v>68.369425415487058</v>
      </c>
      <c r="N37" s="247">
        <v>-19.920368625190832</v>
      </c>
      <c r="O37" s="297">
        <f t="shared" si="1"/>
        <v>3.4035528431481055E-2</v>
      </c>
      <c r="P37" s="297">
        <f t="shared" si="2"/>
        <v>-5.1979097661920548E-3</v>
      </c>
      <c r="Q37" s="297">
        <f t="shared" si="3"/>
        <v>3.7356049140257142E-2</v>
      </c>
      <c r="R37" s="297">
        <f t="shared" si="4"/>
        <v>2.3201628530244989E-2</v>
      </c>
      <c r="S37" s="297">
        <f t="shared" si="5"/>
        <v>3.0574584512947922E-2</v>
      </c>
      <c r="T37" s="297">
        <f t="shared" si="6"/>
        <v>2.0368625190833711E-2</v>
      </c>
    </row>
    <row r="38" spans="1:20" ht="15.75" thickBot="1" x14ac:dyDescent="0.3">
      <c r="A38" s="217" t="s">
        <v>77</v>
      </c>
      <c r="B38" s="218">
        <v>129.5</v>
      </c>
      <c r="C38" s="218">
        <v>133.5</v>
      </c>
      <c r="D38" s="218">
        <v>3.1</v>
      </c>
      <c r="E38" s="218">
        <v>409.5</v>
      </c>
      <c r="F38" s="218">
        <v>377.6</v>
      </c>
      <c r="G38" s="218">
        <v>-7.8</v>
      </c>
      <c r="H38" s="286" t="s">
        <v>105</v>
      </c>
      <c r="I38" s="287">
        <f>I22-I23-I27-I29-I30-I31-I32-I33-I34-I35-I36-I37</f>
        <v>129.45932891025993</v>
      </c>
      <c r="J38" s="287">
        <f t="shared" ref="J38:M38" si="9">J22-J23-J27-J29-J30-J31-J32-J33-J34-J35-J36-J37</f>
        <v>133.46633307889203</v>
      </c>
      <c r="K38" s="245">
        <f>((J38-I38)/I38)*100</f>
        <v>3.0951837942939808</v>
      </c>
      <c r="L38" s="287">
        <f t="shared" si="9"/>
        <v>409.45405800146671</v>
      </c>
      <c r="M38" s="287">
        <f t="shared" si="9"/>
        <v>377.58641948481829</v>
      </c>
      <c r="N38" s="245">
        <f>((M38-L38)/L38)*100</f>
        <v>-7.7829582816185603</v>
      </c>
      <c r="O38" s="297">
        <f t="shared" si="1"/>
        <v>4.067108974007283E-2</v>
      </c>
      <c r="P38" s="297">
        <f t="shared" si="2"/>
        <v>3.3666921107965209E-2</v>
      </c>
      <c r="Q38" s="297">
        <f t="shared" si="3"/>
        <v>4.8162057060192609E-3</v>
      </c>
      <c r="R38" s="297">
        <f t="shared" si="4"/>
        <v>4.5941998533294282E-2</v>
      </c>
      <c r="S38" s="297">
        <f t="shared" si="5"/>
        <v>1.3580515181729425E-2</v>
      </c>
      <c r="T38" s="297">
        <f t="shared" si="6"/>
        <v>-1.704171838143953E-2</v>
      </c>
    </row>
    <row r="39" spans="1:20" ht="15.75" thickBot="1" x14ac:dyDescent="0.3">
      <c r="A39" s="212" t="s">
        <v>78</v>
      </c>
      <c r="B39" s="213">
        <v>378.6</v>
      </c>
      <c r="C39" s="213">
        <v>389.3</v>
      </c>
      <c r="D39" s="213">
        <v>2.8</v>
      </c>
      <c r="E39" s="214">
        <v>1196</v>
      </c>
      <c r="F39" s="214">
        <v>1128.8</v>
      </c>
      <c r="G39" s="213">
        <v>-5.6</v>
      </c>
      <c r="H39" s="267" t="s">
        <v>101</v>
      </c>
      <c r="I39" s="268">
        <v>378.58258302895803</v>
      </c>
      <c r="J39" s="269">
        <v>389.34754728190018</v>
      </c>
      <c r="K39" s="228">
        <v>2.8434916806827193</v>
      </c>
      <c r="L39" s="270">
        <v>1195.9651704013372</v>
      </c>
      <c r="M39" s="271">
        <v>1128.8244503495287</v>
      </c>
      <c r="N39" s="228">
        <v>-5.6139360671580203</v>
      </c>
      <c r="O39" s="297">
        <f t="shared" si="1"/>
        <v>1.7416971041996021E-2</v>
      </c>
      <c r="P39" s="297">
        <f t="shared" si="2"/>
        <v>-4.7547281900165217E-2</v>
      </c>
      <c r="Q39" s="297">
        <f t="shared" si="3"/>
        <v>-4.3491680682719469E-2</v>
      </c>
      <c r="R39" s="297">
        <f t="shared" si="4"/>
        <v>3.4829598662781791E-2</v>
      </c>
      <c r="S39" s="297">
        <f t="shared" si="5"/>
        <v>-2.4450349528706283E-2</v>
      </c>
      <c r="T39" s="297">
        <f t="shared" si="6"/>
        <v>1.3936067158020649E-2</v>
      </c>
    </row>
    <row r="40" spans="1:20" ht="15.75" thickBot="1" x14ac:dyDescent="0.3">
      <c r="A40" s="217" t="s">
        <v>79</v>
      </c>
      <c r="B40" s="218">
        <v>210.6</v>
      </c>
      <c r="C40" s="218">
        <v>213.9</v>
      </c>
      <c r="D40" s="218">
        <v>1.6</v>
      </c>
      <c r="E40" s="218">
        <v>651.29999999999995</v>
      </c>
      <c r="F40" s="218">
        <v>639</v>
      </c>
      <c r="G40" s="218">
        <v>-1.9</v>
      </c>
      <c r="H40" s="266" t="s">
        <v>79</v>
      </c>
      <c r="I40" s="251">
        <v>210.56037107458607</v>
      </c>
      <c r="J40" s="252">
        <v>213.92797661040925</v>
      </c>
      <c r="K40" s="253">
        <v>1.599353913861723</v>
      </c>
      <c r="L40" s="254">
        <v>651.2762528156378</v>
      </c>
      <c r="M40" s="255">
        <v>639.04421617072478</v>
      </c>
      <c r="N40" s="253">
        <v>-1.8781640804544475</v>
      </c>
      <c r="O40" s="297">
        <f t="shared" si="1"/>
        <v>3.9628925413921934E-2</v>
      </c>
      <c r="P40" s="297">
        <f t="shared" si="2"/>
        <v>-2.7976610409240266E-2</v>
      </c>
      <c r="Q40" s="297">
        <f t="shared" si="3"/>
        <v>6.4608613827710215E-4</v>
      </c>
      <c r="R40" s="297">
        <f t="shared" si="4"/>
        <v>2.374718436215062E-2</v>
      </c>
      <c r="S40" s="297">
        <f t="shared" si="5"/>
        <v>-4.4216170724780568E-2</v>
      </c>
      <c r="T40" s="297">
        <f t="shared" si="6"/>
        <v>-2.1835919545552418E-2</v>
      </c>
    </row>
    <row r="41" spans="1:20" ht="15.75" thickBot="1" x14ac:dyDescent="0.3">
      <c r="A41" s="217" t="s">
        <v>80</v>
      </c>
      <c r="B41" s="218">
        <v>112.3</v>
      </c>
      <c r="C41" s="218">
        <v>135</v>
      </c>
      <c r="D41" s="218">
        <v>20.2</v>
      </c>
      <c r="E41" s="218">
        <v>378.4</v>
      </c>
      <c r="F41" s="218">
        <v>375.7</v>
      </c>
      <c r="G41" s="218">
        <v>-0.7</v>
      </c>
      <c r="H41" s="259" t="s">
        <v>80</v>
      </c>
      <c r="I41" s="245">
        <v>112.31028927854064</v>
      </c>
      <c r="J41" s="257">
        <v>134.95077629409437</v>
      </c>
      <c r="K41" s="247">
        <v>20.158871605613161</v>
      </c>
      <c r="L41" s="248">
        <v>378.41599353339598</v>
      </c>
      <c r="M41" s="258">
        <v>375.72856357568924</v>
      </c>
      <c r="N41" s="247">
        <v>-0.71017874604435427</v>
      </c>
      <c r="O41" s="297">
        <f t="shared" si="1"/>
        <v>-1.0289278540639657E-2</v>
      </c>
      <c r="P41" s="297">
        <f t="shared" si="2"/>
        <v>4.9223705905632187E-2</v>
      </c>
      <c r="Q41" s="297">
        <f t="shared" si="3"/>
        <v>4.1128394386838352E-2</v>
      </c>
      <c r="R41" s="297">
        <f t="shared" si="4"/>
        <v>-1.5993533395999293E-2</v>
      </c>
      <c r="S41" s="297">
        <f t="shared" si="5"/>
        <v>-2.85635756892475E-2</v>
      </c>
      <c r="T41" s="297">
        <f t="shared" si="6"/>
        <v>1.0178746044354314E-2</v>
      </c>
    </row>
    <row r="42" spans="1:20" ht="15.75" thickBot="1" x14ac:dyDescent="0.3">
      <c r="A42" s="217" t="s">
        <v>81</v>
      </c>
      <c r="B42" s="218">
        <v>54.9</v>
      </c>
      <c r="C42" s="218">
        <v>39.5</v>
      </c>
      <c r="D42" s="218">
        <v>-28.1</v>
      </c>
      <c r="E42" s="218">
        <v>163.9</v>
      </c>
      <c r="F42" s="218">
        <v>112.3</v>
      </c>
      <c r="G42" s="218">
        <v>-31.5</v>
      </c>
      <c r="H42" s="250" t="s">
        <v>81</v>
      </c>
      <c r="I42" s="251">
        <v>54.937455968324421</v>
      </c>
      <c r="J42" s="252">
        <v>39.495902943342422</v>
      </c>
      <c r="K42" s="253">
        <v>-28.107513813317485</v>
      </c>
      <c r="L42" s="254">
        <v>163.86714914922908</v>
      </c>
      <c r="M42" s="255">
        <v>112.26566659363561</v>
      </c>
      <c r="N42" s="253">
        <v>-31.489827475183251</v>
      </c>
      <c r="O42" s="297">
        <f t="shared" si="1"/>
        <v>-3.7455968324422884E-2</v>
      </c>
      <c r="P42" s="297">
        <f t="shared" si="2"/>
        <v>4.0970566575779799E-3</v>
      </c>
      <c r="Q42" s="297">
        <f t="shared" si="3"/>
        <v>7.5138133174839083E-3</v>
      </c>
      <c r="R42" s="297">
        <f t="shared" si="4"/>
        <v>3.2850850770927309E-2</v>
      </c>
      <c r="S42" s="297">
        <f t="shared" si="5"/>
        <v>3.4333406364382313E-2</v>
      </c>
      <c r="T42" s="297">
        <f t="shared" si="6"/>
        <v>-1.0172524816749018E-2</v>
      </c>
    </row>
    <row r="43" spans="1:20" ht="15.75" thickBot="1" x14ac:dyDescent="0.3">
      <c r="A43" s="217" t="s">
        <v>82</v>
      </c>
      <c r="B43" s="218">
        <v>0.8</v>
      </c>
      <c r="C43" s="218">
        <v>1</v>
      </c>
      <c r="D43" s="218">
        <v>25.6</v>
      </c>
      <c r="E43" s="218">
        <v>2.4</v>
      </c>
      <c r="F43" s="218">
        <v>1.8</v>
      </c>
      <c r="G43" s="218">
        <v>-25.8</v>
      </c>
      <c r="H43" s="259" t="s">
        <v>102</v>
      </c>
      <c r="I43" s="245">
        <v>0.77446670750689661</v>
      </c>
      <c r="J43" s="257">
        <v>0.972891434054177</v>
      </c>
      <c r="K43" s="247">
        <v>25.620820704615422</v>
      </c>
      <c r="L43" s="248">
        <v>2.405774903074525</v>
      </c>
      <c r="M43" s="258">
        <v>1.7860040094789391</v>
      </c>
      <c r="N43" s="247">
        <v>-25.761798944844461</v>
      </c>
      <c r="O43" s="297">
        <f t="shared" si="1"/>
        <v>2.5533292493103432E-2</v>
      </c>
      <c r="P43" s="297">
        <f t="shared" si="2"/>
        <v>2.7108565945823004E-2</v>
      </c>
      <c r="Q43" s="297">
        <f t="shared" si="3"/>
        <v>-2.0820704615420738E-2</v>
      </c>
      <c r="R43" s="297">
        <f t="shared" si="4"/>
        <v>-5.7749030745251062E-3</v>
      </c>
      <c r="S43" s="297">
        <f t="shared" si="5"/>
        <v>1.399599052106093E-2</v>
      </c>
      <c r="T43" s="297">
        <f t="shared" si="6"/>
        <v>-3.8201055155539621E-2</v>
      </c>
    </row>
    <row r="44" spans="1:20" ht="15.75" thickBot="1" x14ac:dyDescent="0.3">
      <c r="A44" s="212" t="s">
        <v>83</v>
      </c>
      <c r="B44" s="213">
        <v>1.1000000000000001</v>
      </c>
      <c r="C44" s="213">
        <v>0.7</v>
      </c>
      <c r="D44" s="213">
        <v>-30.4</v>
      </c>
      <c r="E44" s="213">
        <v>63.2</v>
      </c>
      <c r="F44" s="213">
        <v>1.6</v>
      </c>
      <c r="G44" s="213">
        <v>-97.5</v>
      </c>
      <c r="H44" s="267" t="s">
        <v>103</v>
      </c>
      <c r="I44" s="288">
        <v>1.0551686714333641</v>
      </c>
      <c r="J44" s="289">
        <v>0.73460073933796366</v>
      </c>
      <c r="K44" s="290">
        <v>-30.380728766324538</v>
      </c>
      <c r="L44" s="291">
        <v>63.207637356762518</v>
      </c>
      <c r="M44" s="272">
        <v>1.5671828370521439</v>
      </c>
      <c r="N44" s="292">
        <v>-97.520579944783407</v>
      </c>
      <c r="O44" s="297">
        <f t="shared" si="1"/>
        <v>4.4831328566635964E-2</v>
      </c>
      <c r="P44" s="297">
        <f t="shared" si="2"/>
        <v>-3.4600739337963704E-2</v>
      </c>
      <c r="Q44" s="297">
        <f t="shared" si="3"/>
        <v>-1.9271233675461019E-2</v>
      </c>
      <c r="R44" s="297">
        <f t="shared" si="4"/>
        <v>-7.6373567625154237E-3</v>
      </c>
      <c r="S44" s="297">
        <f t="shared" si="5"/>
        <v>3.2817162947856193E-2</v>
      </c>
      <c r="T44" s="297">
        <f t="shared" si="6"/>
        <v>2.0579944783406745E-2</v>
      </c>
    </row>
    <row r="45" spans="1:20" ht="15.75" thickBot="1" x14ac:dyDescent="0.3">
      <c r="A45" s="221" t="s">
        <v>84</v>
      </c>
      <c r="B45" s="222">
        <v>1978.5</v>
      </c>
      <c r="C45" s="222">
        <v>1729</v>
      </c>
      <c r="D45" s="223">
        <v>-12.6</v>
      </c>
      <c r="E45" s="222">
        <v>5971</v>
      </c>
      <c r="F45" s="222">
        <v>4816.8999999999996</v>
      </c>
      <c r="G45" s="223">
        <v>-19.3</v>
      </c>
      <c r="H45" s="293" t="s">
        <v>84</v>
      </c>
      <c r="I45" s="294">
        <v>1978.5218342628234</v>
      </c>
      <c r="J45" s="295">
        <v>1729.0435624073109</v>
      </c>
      <c r="K45" s="296">
        <v>-12.609326191664971</v>
      </c>
      <c r="L45" s="294">
        <v>5971.0056554937319</v>
      </c>
      <c r="M45" s="295">
        <v>4816.8986302068033</v>
      </c>
      <c r="N45" s="295">
        <v>-19.328520049634712</v>
      </c>
      <c r="O45" s="297">
        <f t="shared" si="1"/>
        <v>-2.183426282340406E-2</v>
      </c>
      <c r="P45" s="297">
        <f t="shared" si="2"/>
        <v>-4.3562407310901108E-2</v>
      </c>
      <c r="Q45" s="297">
        <f t="shared" si="3"/>
        <v>9.326191664971617E-3</v>
      </c>
      <c r="R45" s="297">
        <f t="shared" si="4"/>
        <v>-5.6554937318651355E-3</v>
      </c>
      <c r="S45" s="297">
        <f t="shared" si="5"/>
        <v>1.3697931963179144E-3</v>
      </c>
      <c r="T45" s="297">
        <f t="shared" si="6"/>
        <v>2.8520049634710887E-2</v>
      </c>
    </row>
  </sheetData>
  <mergeCells count="1">
    <mergeCell ref="A1:A3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9" ma:contentTypeDescription="Create a new document." ma:contentTypeScope="" ma:versionID="f75b9bd7506ce376f63d1485b28b9d55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5c446559c92938aa1d2da783ab78084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43C35E-2FE3-4F68-A2D3-4AE7220909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0D9442-3231-4819-954C-BB84B6AE7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BCC0C6-73B8-4A52-ABA1-99B2268E9A01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d411310-f64b-461e-972b-e1ece119cd5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Merchandise Trade</vt:lpstr>
      <vt:lpstr>Sheet1</vt:lpstr>
      <vt:lpstr>'Merchandise Trade'!Print_Area</vt:lpstr>
      <vt:lpstr>'Merchandise Trade'!Print_Titles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nadeesha</dc:creator>
  <cp:keywords/>
  <dc:description/>
  <cp:lastModifiedBy>Chandrakanthan T</cp:lastModifiedBy>
  <cp:revision/>
  <cp:lastPrinted>2022-02-09T03:53:00Z</cp:lastPrinted>
  <dcterms:created xsi:type="dcterms:W3CDTF">2016-05-16T05:21:47Z</dcterms:created>
  <dcterms:modified xsi:type="dcterms:W3CDTF">2026-03-30T03:57:38Z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2022-12-27T08:15:09Z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d5f9ec9c-a767-4e89-8100-9a9b326d11ce</vt:lpwstr>
  </property>
  <property fmtid="{D5CDD505-2E9C-101B-9397-08002B2CF9AE}" pid="9" name="MSIP_Label_83c4ab6a-b8f9-4a41-a9e3-9d9b3c522aed_ContentBits">
    <vt:lpwstr>1</vt:lpwstr>
  </property>
</Properties>
</file>